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S:\08-Marchés Publics\Marchés 2025\Gestion déchets\DCE EN PREPARATION\"/>
    </mc:Choice>
  </mc:AlternateContent>
  <xr:revisionPtr revIDLastSave="0" documentId="13_ncr:1_{1800ABBD-14EE-439E-813E-AB6ED292C129}" xr6:coauthVersionLast="47" xr6:coauthVersionMax="47" xr10:uidLastSave="{00000000-0000-0000-0000-000000000000}"/>
  <bookViews>
    <workbookView xWindow="-120" yWindow="-120" windowWidth="29040" windowHeight="15720" xr2:uid="{460BB7AA-00CE-4A60-A950-A62568833B4D}"/>
  </bookViews>
  <sheets>
    <sheet name="Annexe 2 PDC" sheetId="12" r:id="rId1"/>
    <sheet name="BPU PDC" sheetId="9" r:id="rId2"/>
    <sheet name="DQE PDC" sheetId="10" r:id="rId3"/>
    <sheet name="Annexe 2 CCI" sheetId="13" r:id="rId4"/>
    <sheet name="BPU CCI" sheetId="14" r:id="rId5"/>
    <sheet name="DQE CCI" sheetId="15" r:id="rId6"/>
  </sheets>
  <definedNames>
    <definedName name="_xlnm.Print_Area" localSheetId="3">'Annexe 2 CCI'!$A$1:$Z$52</definedName>
    <definedName name="_xlnm.Print_Area" localSheetId="0">'Annexe 2 PDC'!$A$1:$AD$51</definedName>
    <definedName name="_xlnm.Print_Area" localSheetId="4">'BPU CCI'!$A$1:$M$47</definedName>
    <definedName name="_xlnm.Print_Area" localSheetId="1">'BPU PDC'!$A$1:$M$47</definedName>
    <definedName name="_xlnm.Print_Area" localSheetId="5">'DQE CCI'!$A$1:$U$34</definedName>
    <definedName name="_xlnm.Print_Area" localSheetId="2">'DQE PDC'!$A$1:$U$34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3" i="10" l="1"/>
  <c r="U22" i="10"/>
  <c r="U21" i="10"/>
  <c r="U20" i="10"/>
  <c r="J30" i="10"/>
  <c r="J19" i="10"/>
  <c r="D19" i="10"/>
  <c r="I13" i="10"/>
  <c r="U25" i="10"/>
  <c r="U24" i="10"/>
  <c r="T16" i="10"/>
  <c r="U16" i="10"/>
  <c r="G12" i="10"/>
  <c r="G13" i="10" s="1"/>
  <c r="G9" i="15" l="1"/>
  <c r="I14" i="15" l="1"/>
  <c r="J13" i="15"/>
  <c r="G13" i="15"/>
  <c r="D13" i="15"/>
  <c r="J14" i="15" s="1"/>
  <c r="F26" i="13"/>
  <c r="E26" i="13"/>
  <c r="D26" i="13"/>
  <c r="C26" i="13"/>
  <c r="B26" i="13"/>
  <c r="G26" i="13" s="1"/>
  <c r="G25" i="13"/>
  <c r="O26" i="13"/>
  <c r="N26" i="13"/>
  <c r="M26" i="13"/>
  <c r="L26" i="13"/>
  <c r="K26" i="13"/>
  <c r="P25" i="13"/>
  <c r="U15" i="10"/>
  <c r="T14" i="10"/>
  <c r="U14" i="10" s="1"/>
  <c r="U13" i="10"/>
  <c r="U12" i="10"/>
  <c r="J12" i="10"/>
  <c r="J13" i="10" s="1"/>
  <c r="J14" i="10" s="1"/>
  <c r="P26" i="13" l="1"/>
  <c r="AD12" i="12" l="1"/>
  <c r="G25" i="12"/>
  <c r="F25" i="12"/>
  <c r="E25" i="12"/>
  <c r="D25" i="12"/>
  <c r="C25" i="12"/>
  <c r="B25" i="12"/>
  <c r="H24" i="12"/>
  <c r="Q25" i="12"/>
  <c r="P25" i="12"/>
  <c r="O25" i="12"/>
  <c r="N25" i="12"/>
  <c r="M25" i="12"/>
  <c r="L25" i="12"/>
  <c r="R24" i="12"/>
  <c r="R25" i="12" l="1"/>
  <c r="H25" i="12"/>
  <c r="I33" i="15"/>
  <c r="I10" i="15"/>
  <c r="T24" i="15"/>
  <c r="T30" i="15"/>
  <c r="U29" i="15"/>
  <c r="R29" i="15"/>
  <c r="O29" i="15"/>
  <c r="U28" i="15"/>
  <c r="R28" i="15"/>
  <c r="O28" i="15"/>
  <c r="U23" i="15"/>
  <c r="U22" i="15"/>
  <c r="U21" i="15"/>
  <c r="U20" i="15"/>
  <c r="U19" i="15"/>
  <c r="U18" i="15"/>
  <c r="U17" i="15"/>
  <c r="U13" i="15"/>
  <c r="U12" i="15"/>
  <c r="U11" i="15"/>
  <c r="U10" i="15"/>
  <c r="U9" i="15"/>
  <c r="J17" i="15"/>
  <c r="G18" i="15"/>
  <c r="G19" i="15"/>
  <c r="G20" i="15"/>
  <c r="G21" i="15"/>
  <c r="G22" i="15"/>
  <c r="G23" i="15"/>
  <c r="G29" i="15"/>
  <c r="G30" i="15"/>
  <c r="G17" i="15"/>
  <c r="D18" i="15"/>
  <c r="D19" i="15"/>
  <c r="D20" i="15"/>
  <c r="D21" i="15"/>
  <c r="D22" i="15"/>
  <c r="D23" i="15"/>
  <c r="D29" i="15"/>
  <c r="D30" i="15"/>
  <c r="D17" i="15"/>
  <c r="D9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9" i="15"/>
  <c r="Z40" i="13"/>
  <c r="Z39" i="13"/>
  <c r="L52" i="13"/>
  <c r="M52" i="13"/>
  <c r="N52" i="13"/>
  <c r="O52" i="13"/>
  <c r="K52" i="13"/>
  <c r="P51" i="13"/>
  <c r="Z26" i="13"/>
  <c r="Z27" i="13"/>
  <c r="Z28" i="13"/>
  <c r="Z29" i="13"/>
  <c r="Z25" i="13"/>
  <c r="Z24" i="13"/>
  <c r="Z23" i="13"/>
  <c r="Z36" i="13"/>
  <c r="Z35" i="13"/>
  <c r="Z34" i="13"/>
  <c r="Z33" i="13"/>
  <c r="P49" i="13"/>
  <c r="X18" i="13"/>
  <c r="W18" i="13"/>
  <c r="V18" i="13"/>
  <c r="U18" i="13"/>
  <c r="T18" i="13"/>
  <c r="Y17" i="13"/>
  <c r="Y16" i="13"/>
  <c r="P50" i="13"/>
  <c r="P48" i="13"/>
  <c r="O45" i="13"/>
  <c r="N45" i="13"/>
  <c r="L39" i="13"/>
  <c r="L45" i="13" s="1"/>
  <c r="P38" i="13"/>
  <c r="P37" i="13"/>
  <c r="P36" i="13"/>
  <c r="P35" i="13"/>
  <c r="K45" i="13"/>
  <c r="M45" i="13"/>
  <c r="P34" i="13"/>
  <c r="P33" i="13"/>
  <c r="P29" i="13"/>
  <c r="O30" i="13"/>
  <c r="N30" i="13"/>
  <c r="M30" i="13"/>
  <c r="L30" i="13"/>
  <c r="K30" i="13"/>
  <c r="W13" i="13"/>
  <c r="V13" i="13"/>
  <c r="U13" i="13"/>
  <c r="T13" i="13"/>
  <c r="X13" i="13"/>
  <c r="Y11" i="13"/>
  <c r="F51" i="13"/>
  <c r="G51" i="13" s="1"/>
  <c r="G50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B29" i="13"/>
  <c r="G29" i="13" s="1"/>
  <c r="E52" i="13"/>
  <c r="D52" i="13"/>
  <c r="C52" i="13"/>
  <c r="B52" i="13"/>
  <c r="F47" i="13"/>
  <c r="E47" i="13"/>
  <c r="D47" i="13"/>
  <c r="C47" i="13"/>
  <c r="B47" i="13"/>
  <c r="F30" i="13"/>
  <c r="E30" i="13"/>
  <c r="D30" i="13"/>
  <c r="C30" i="13"/>
  <c r="J10" i="15" l="1"/>
  <c r="J33" i="15"/>
  <c r="U24" i="15"/>
  <c r="U30" i="15" s="1"/>
  <c r="P52" i="13"/>
  <c r="O30" i="15"/>
  <c r="R30" i="15"/>
  <c r="D33" i="15"/>
  <c r="G33" i="15"/>
  <c r="P39" i="13"/>
  <c r="P45" i="13" s="1"/>
  <c r="Y18" i="13"/>
  <c r="P30" i="13"/>
  <c r="F52" i="13"/>
  <c r="Y12" i="13"/>
  <c r="Y13" i="13" s="1"/>
  <c r="B30" i="13"/>
  <c r="G30" i="13" s="1"/>
  <c r="G52" i="13"/>
  <c r="G47" i="13"/>
  <c r="J34" i="15" l="1"/>
  <c r="U31" i="15"/>
  <c r="Q47" i="12" l="1"/>
  <c r="P47" i="12"/>
  <c r="O47" i="12"/>
  <c r="N47" i="12"/>
  <c r="M47" i="12"/>
  <c r="L47" i="12"/>
  <c r="R46" i="12"/>
  <c r="R45" i="12"/>
  <c r="R44" i="12"/>
  <c r="R43" i="12"/>
  <c r="R42" i="12"/>
  <c r="Q39" i="12"/>
  <c r="P39" i="12"/>
  <c r="N39" i="12"/>
  <c r="M39" i="12"/>
  <c r="L39" i="12"/>
  <c r="R38" i="12"/>
  <c r="R37" i="12"/>
  <c r="R36" i="12"/>
  <c r="O35" i="12"/>
  <c r="R35" i="12" s="1"/>
  <c r="R34" i="12"/>
  <c r="R33" i="12"/>
  <c r="Q30" i="12"/>
  <c r="P30" i="12"/>
  <c r="O30" i="12"/>
  <c r="N30" i="12"/>
  <c r="M30" i="12"/>
  <c r="L30" i="12"/>
  <c r="R29" i="12"/>
  <c r="R28" i="12"/>
  <c r="AD28" i="12"/>
  <c r="AD27" i="12"/>
  <c r="AD26" i="12"/>
  <c r="AD25" i="12"/>
  <c r="AD24" i="12"/>
  <c r="AD19" i="12"/>
  <c r="AD18" i="12"/>
  <c r="AD17" i="12"/>
  <c r="AD16" i="12"/>
  <c r="AD15" i="12"/>
  <c r="AD14" i="12"/>
  <c r="AD13" i="12"/>
  <c r="G47" i="12"/>
  <c r="F47" i="12"/>
  <c r="E47" i="12"/>
  <c r="D47" i="12"/>
  <c r="C47" i="12"/>
  <c r="B47" i="12"/>
  <c r="H46" i="12"/>
  <c r="H45" i="12"/>
  <c r="H44" i="12"/>
  <c r="H43" i="12"/>
  <c r="H42" i="12"/>
  <c r="G39" i="12"/>
  <c r="F39" i="12"/>
  <c r="E39" i="12"/>
  <c r="D39" i="12"/>
  <c r="C39" i="12"/>
  <c r="B39" i="12"/>
  <c r="H38" i="12"/>
  <c r="H37" i="12"/>
  <c r="H36" i="12"/>
  <c r="H35" i="12"/>
  <c r="H34" i="12"/>
  <c r="H33" i="12"/>
  <c r="G30" i="12"/>
  <c r="F30" i="12"/>
  <c r="E30" i="12"/>
  <c r="D30" i="12"/>
  <c r="C30" i="12"/>
  <c r="B30" i="12"/>
  <c r="H29" i="12"/>
  <c r="H28" i="12"/>
  <c r="U19" i="10"/>
  <c r="I29" i="10"/>
  <c r="I19" i="10"/>
  <c r="R30" i="12" l="1"/>
  <c r="R47" i="12"/>
  <c r="O39" i="12"/>
  <c r="R39" i="12" s="1"/>
  <c r="H30" i="12"/>
  <c r="H39" i="12"/>
  <c r="H47" i="12"/>
  <c r="J23" i="10"/>
  <c r="J25" i="10"/>
  <c r="J26" i="10"/>
  <c r="J27" i="10"/>
  <c r="J28" i="10"/>
  <c r="J24" i="10"/>
  <c r="J18" i="10"/>
  <c r="J17" i="10"/>
  <c r="D25" i="10"/>
  <c r="D26" i="10"/>
  <c r="D23" i="10"/>
  <c r="D24" i="10"/>
  <c r="D18" i="10"/>
  <c r="D17" i="10"/>
  <c r="G17" i="10"/>
  <c r="G19" i="10" s="1"/>
  <c r="J20" i="10" s="1"/>
  <c r="G24" i="10"/>
  <c r="G23" i="10"/>
  <c r="G25" i="10"/>
  <c r="G26" i="10"/>
  <c r="G28" i="10"/>
  <c r="F18" i="10"/>
  <c r="G18" i="10" s="1"/>
  <c r="G29" i="10" l="1"/>
  <c r="D29" i="10"/>
  <c r="J29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tc={029C09CD-EF01-4D7C-8146-DED8C3D4DA37}</author>
    <author>tc={63BE8FD0-E9D9-457A-8BAF-9908E297EAD7}</author>
    <author>tc={3D87AA7D-81FD-4037-914B-04C3016E410F}</author>
    <author>tc={84115727-035A-4559-9CB8-C4697EC5B176}</author>
    <author>tc={131B704E-FBF5-412E-9152-64379861F488}</author>
    <author>tc={441B8E6A-92B8-47CC-B4B7-3EC5BC481C82}</author>
    <author>tc={28D611A9-18BD-4F0B-A9FC-90A791802A1E}</author>
    <author>tc={E8109617-FA6A-4FB7-B332-1A5AED4BE6C1}</author>
    <author>tc={0973B943-CA78-4979-8DFC-E1908AE640A0}</author>
    <author>tc={AA104260-1750-4662-BDAF-287EA0DC8D59}</author>
    <author>tc={936D41F7-619C-415B-84B4-4B748EDA4F85}</author>
    <author>tc={0BFACA13-D6A3-40D2-8373-B8358A504662}</author>
  </authors>
  <commentList>
    <comment ref="AD12" authorId="0" shapeId="0" xr:uid="{029C09CD-EF01-4D7C-8146-DED8C3D4DA37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Nombre de bacs collectés</t>
      </text>
    </comment>
    <comment ref="AD14" authorId="1" shapeId="0" xr:uid="{63BE8FD0-E9D9-457A-8BAF-9908E297EAD7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Dont 9 en duo avec la benne bois</t>
      </text>
    </comment>
    <comment ref="AA15" authorId="2" shapeId="0" xr:uid="{3D87AA7D-81FD-4037-914B-04C3016E410F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3 bacs à chaque passage</t>
      </text>
    </comment>
    <comment ref="V16" authorId="3" shapeId="0" xr:uid="{84115727-035A-4559-9CB8-C4697EC5B17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1 fût + 2 CP à chaque passage</t>
      </text>
    </comment>
    <comment ref="W16" authorId="4" shapeId="0" xr:uid="{131B704E-FBF5-412E-9152-64379861F488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2 fûts + 2 CP + 4 palettes filmées à chaque passage</t>
      </text>
    </comment>
    <comment ref="Y16" authorId="5" shapeId="0" xr:uid="{441B8E6A-92B8-47CC-B4B7-3EC5BC481C82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1 fût + 1 CP à chaque passage</t>
      </text>
    </comment>
    <comment ref="Z16" authorId="6" shapeId="0" xr:uid="{28D611A9-18BD-4F0B-A9FC-90A791802A1E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2 fûts + 3 CP à chaque passage, groupé avec les autres sites de Deauville Trouville</t>
      </text>
    </comment>
    <comment ref="AA16" authorId="7" shapeId="0" xr:uid="{E8109617-FA6A-4FB7-B332-1A5AED4BE6C1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1 fût + 4 CP à chaque passage, groupé avec les autres sites de Deauville Trouville</t>
      </text>
    </comment>
    <comment ref="AC16" authorId="8" shapeId="0" xr:uid="{0973B943-CA78-4979-8DFC-E1908AE640A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2 fûts + 4 CP à chaque passage</t>
      </text>
    </comment>
    <comment ref="Y18" authorId="9" shapeId="0" xr:uid="{AA104260-1750-4662-BDAF-287EA0DC8D59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N’aura plus lieu</t>
      </text>
    </comment>
    <comment ref="G24" authorId="10" shapeId="0" xr:uid="{936D41F7-619C-415B-84B4-4B748EDA4F85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283 bacs collectés d’avril à décembre (bateaux de croisière)</t>
      </text>
    </comment>
    <comment ref="Q24" authorId="11" shapeId="0" xr:uid="{0BFACA13-D6A3-40D2-8373-B8358A504662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270 bacs collectés d’avril à décembre (bateaux de croisière)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tc={B70ACEDC-6BD4-421C-9A5F-C20EF2D8AD1C}</author>
    <author>tc={6776442E-C96C-491F-A2E9-55BF91DC2F7E}</author>
    <author>tc={0B77E661-5606-426C-8183-CAAA798AE722}</author>
    <author>tc={A7225587-0EF0-46D0-966C-52C743B2D032}</author>
    <author>tc={D438FF5A-3317-4FB5-AFEC-BCF07AB2610F}</author>
    <author>tc={64B8E195-538E-4A9B-8A2A-ECB30BCCC79A}</author>
    <author>tc={BCB182B4-0A84-475D-AFD6-60F495DDB176}</author>
    <author>tc={06014ACD-4734-46A3-A524-C8038974B7DB}</author>
    <author>tc={D5EB40B7-F403-44AB-A637-E309B8972282}</author>
  </authors>
  <commentList>
    <comment ref="B11" authorId="0" shapeId="0" xr:uid="{B70ACEDC-6BD4-421C-9A5F-C20EF2D8AD1C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 bac</t>
      </text>
    </comment>
    <comment ref="B14" authorId="1" shapeId="0" xr:uid="{6776442E-C96C-491F-A2E9-55BF91DC2F7E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de 2 bennes (cas PEB)</t>
      </text>
    </comment>
    <comment ref="B15" authorId="2" shapeId="0" xr:uid="{0B77E661-5606-426C-8183-CAAA798AE722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d’une seule benne</t>
      </text>
    </comment>
    <comment ref="B18" authorId="3" shapeId="0" xr:uid="{A7225587-0EF0-46D0-966C-52C743B2D032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 à six bacs</t>
      </text>
    </comment>
    <comment ref="B19" authorId="4" shapeId="0" xr:uid="{D438FF5A-3317-4FB5-AFEC-BCF07AB2610F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 fût</t>
      </text>
    </comment>
    <comment ref="B20" authorId="5" shapeId="0" xr:uid="{64B8E195-538E-4A9B-8A2A-ECB30BCCC79A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d’une CP</t>
      </text>
    </comment>
    <comment ref="B21" authorId="6" shapeId="0" xr:uid="{BCB182B4-0A84-475D-AFD6-60F495DDB17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 fût</t>
      </text>
    </comment>
    <comment ref="B22" authorId="7" shapeId="0" xr:uid="{06014ACD-4734-46A3-A524-C8038974B7DB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 fût</t>
      </text>
    </comment>
    <comment ref="B23" authorId="8" shapeId="0" xr:uid="{D5EB40B7-F403-44AB-A637-E309B8972282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 fût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tc={0D893B10-7D38-4963-B08F-5DA974984163}</author>
    <author>tc={2729AC43-6591-412F-BC29-3399AF3C44F5}</author>
    <author>tc={FE70213E-50A2-4935-8E5A-1F87FE82F279}</author>
    <author>tc={4CDE61B9-4596-4C16-9222-561866ADBF94}</author>
    <author>tc={F960D686-1E76-4CA6-A101-19540B43CC89}</author>
    <author>tc={2A9675D6-EB79-44CB-9040-5CF5D80D3F20}</author>
    <author>tc={5E0892C7-AEA0-4B73-9721-9062A28C0B87}</author>
    <author>tc={033E8BEA-2B92-490E-B306-4028003411CB}</author>
    <author>tc={89C6935C-7E6A-48A7-9220-924ED75C5AB5}</author>
    <author>tc={FEA7424D-3C62-416A-BA45-5EE23288534F}</author>
    <author>tc={C91E5B9A-91F8-4D56-855D-05E739F71587}</author>
    <author>tc={73D34A64-21EC-4138-A6B7-03E579080A06}</author>
    <author>tc={6F94F169-7218-4734-AD15-EC84F123FE3E}</author>
    <author>tc={665B820B-FA42-49D4-903D-CB34CBFDF1E9}</author>
  </authors>
  <commentList>
    <comment ref="E12" authorId="0" shapeId="0" xr:uid="{0D893B10-7D38-4963-B08F-5DA974984163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 bac</t>
      </text>
    </comment>
    <comment ref="B17" authorId="1" shapeId="0" xr:uid="{2729AC43-6591-412F-BC29-3399AF3C44F5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location d’une benne</t>
      </text>
    </comment>
    <comment ref="E17" authorId="2" shapeId="0" xr:uid="{FE70213E-50A2-4935-8E5A-1F87FE82F279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de 2 bennes (cas PEB)</t>
      </text>
    </comment>
    <comment ref="B18" authorId="3" shapeId="0" xr:uid="{4CDE61B9-4596-4C16-9222-561866ADBF94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location d’une benne</t>
      </text>
    </comment>
    <comment ref="E18" authorId="4" shapeId="0" xr:uid="{F960D686-1E76-4CA6-A101-19540B43CC89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d’une seule benne</t>
      </text>
    </comment>
    <comment ref="B23" authorId="5" shapeId="0" xr:uid="{2A9675D6-EB79-44CB-9040-5CF5D80D3F2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location d’un bac</t>
      </text>
    </comment>
    <comment ref="E23" authorId="6" shapeId="0" xr:uid="{5E0892C7-AEA0-4B73-9721-9062A28C0B87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 à six bacs</t>
      </text>
    </comment>
    <comment ref="B24" authorId="7" shapeId="0" xr:uid="{033E8BEA-2B92-490E-B306-4028003411CB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location d’un fût</t>
      </text>
    </comment>
    <comment ref="E24" authorId="8" shapeId="0" xr:uid="{89C6935C-7E6A-48A7-9220-924ED75C5AB5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 fût</t>
      </text>
    </comment>
    <comment ref="B25" authorId="9" shapeId="0" xr:uid="{FEA7424D-3C62-416A-BA45-5EE23288534F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location d’une CP</t>
      </text>
    </comment>
    <comment ref="E25" authorId="10" shapeId="0" xr:uid="{C91E5B9A-91F8-4D56-855D-05E739F71587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d’une CP</t>
      </text>
    </comment>
    <comment ref="B26" authorId="11" shapeId="0" xr:uid="{73D34A64-21EC-4138-A6B7-03E579080A0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location d’un fût</t>
      </text>
    </comment>
    <comment ref="E26" authorId="12" shapeId="0" xr:uid="{6F94F169-7218-4734-AD15-EC84F123FE3E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 fût</t>
      </text>
    </comment>
    <comment ref="E28" authorId="13" shapeId="0" xr:uid="{665B820B-FA42-49D4-903D-CB34CBFDF1E9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 fût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tc={4BB2D257-DD35-49AA-9019-79507A14CD0B}</author>
    <author>tc={AF5640A3-BB6D-499D-84A0-C8B1E29F1BEB}</author>
    <author>tc={AAAE864E-1E52-4A7A-9098-C911BEC02A40}</author>
    <author>tc={EBC8B63E-64FD-4446-8ECC-49419516B091}</author>
    <author>tc={B0DDCA18-9E70-4F70-B2AA-EE8C5B277A91}</author>
    <author>tc={BDECBA01-7D29-4C01-910B-218B524663E1}</author>
  </authors>
  <commentList>
    <comment ref="T23" authorId="0" shapeId="0" xr:uid="{4BB2D257-DD35-49AA-9019-79507A14CD0B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1 passage comprend la collecte de 6 bacs</t>
      </text>
    </comment>
    <comment ref="U25" authorId="1" shapeId="0" xr:uid="{AF5640A3-BB6D-499D-84A0-C8B1E29F1BEB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3 fûts + 2 CP</t>
      </text>
    </comment>
    <comment ref="X25" authorId="2" shapeId="0" xr:uid="{AAAE864E-1E52-4A7A-9098-C911BEC02A4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1 fût + 4 CP à chaque passage</t>
      </text>
    </comment>
    <comment ref="Y25" authorId="3" shapeId="0" xr:uid="{EBC8B63E-64FD-4446-8ECC-49419516B091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4 CP</t>
      </text>
    </comment>
    <comment ref="M49" authorId="4" shapeId="0" xr:uid="{B0DDCA18-9E70-4F70-B2AA-EE8C5B277A91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Séparateurs Terminal Ferry</t>
      </text>
    </comment>
    <comment ref="M50" authorId="5" shapeId="0" xr:uid="{BDECBA01-7D29-4C01-910B-218B524663E1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Séparateurs Terminal Ferry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tc={DB1DED5E-BB10-41E5-A869-F4E69A8A9FCB}</author>
    <author>tc={30607779-E414-4C0D-926D-81B35F5A71D3}</author>
    <author>tc={598A1EAC-96C5-4CD3-A599-FA417A6E9FFA}</author>
    <author>tc={6439C1C3-EACA-4CA3-9AEF-6E7AA47F2C1F}</author>
    <author>tc={AE971A24-700B-40C9-89BB-5EADC9742B47}</author>
    <author>tc={0C5201ED-8001-402D-A16A-3191A02D5021}</author>
    <author>tc={67304499-FE28-41D5-83E7-7DF682A2548A}</author>
    <author>tc={6D83674A-4FB7-44A3-9F93-4EAC7CB5A22A}</author>
    <author>tc={E18BEE85-63F9-4620-BE11-23476E47FD9B}</author>
    <author>tc={80B93034-1077-4FD7-86D1-5FE688509FA6}</author>
    <author>tc={2B3F5CE2-A828-4A8D-8A43-6A0FBB9A42F7}</author>
    <author>tc={554FF6C6-5292-45CB-90E1-69E8A3F7D9F8}</author>
    <author>tc={C77F9B07-5E59-47D3-94B8-DA9DDE937979}</author>
    <author>tc={A86910A3-C02E-4C57-8B4A-6D93CFE2CFED}</author>
    <author>tc={E0AC4376-2016-4952-B489-112E626B1A7F}</author>
    <author>tc={0466C934-A3B2-4EE8-8FAD-854468686AD9}</author>
    <author>tc={70104CB9-8A6C-4CD5-9B54-969FD95A3EFA}</author>
    <author>tc={E6C5DCC5-5770-4935-B412-486767248343}</author>
  </authors>
  <commentList>
    <comment ref="B12" authorId="0" shapeId="0" xr:uid="{DB1DED5E-BB10-41E5-A869-F4E69A8A9FCB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de 6 bacs</t>
      </text>
    </comment>
    <comment ref="B15" authorId="1" shapeId="0" xr:uid="{30607779-E414-4C0D-926D-81B35F5A71D3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d’une benne</t>
      </text>
    </comment>
    <comment ref="B18" authorId="2" shapeId="0" xr:uid="{598A1EAC-96C5-4CD3-A599-FA417A6E9FFA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 fût</t>
      </text>
    </comment>
    <comment ref="B19" authorId="3" shapeId="0" xr:uid="{6439C1C3-EACA-4CA3-9AEF-6E7AA47F2C1F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d’une CP</t>
      </text>
    </comment>
    <comment ref="B20" authorId="4" shapeId="0" xr:uid="{AE971A24-700B-40C9-89BB-5EADC9742B47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d’une CP</t>
      </text>
    </comment>
    <comment ref="B21" authorId="5" shapeId="0" xr:uid="{0C5201ED-8001-402D-A16A-3191A02D5021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 fût</t>
      </text>
    </comment>
    <comment ref="B22" authorId="6" shapeId="0" xr:uid="{67304499-FE28-41D5-83E7-7DF682A2548A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d’une CP</t>
      </text>
    </comment>
    <comment ref="B23" authorId="7" shapeId="0" xr:uid="{6D83674A-4FB7-44A3-9F93-4EAC7CB5A22A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d’une CP</t>
      </text>
    </comment>
    <comment ref="B24" authorId="8" shapeId="0" xr:uid="{E18BEE85-63F9-4620-BE11-23476E47FD9B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 fût</t>
      </text>
    </comment>
    <comment ref="B25" authorId="9" shapeId="0" xr:uid="{80B93034-1077-4FD7-86D1-5FE688509FA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 fût</t>
      </text>
    </comment>
    <comment ref="B26" authorId="10" shapeId="0" xr:uid="{2B3F5CE2-A828-4A8D-8A43-6A0FBB9A42F7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 fût</t>
      </text>
    </comment>
    <comment ref="B27" authorId="11" shapeId="0" xr:uid="{554FF6C6-5292-45CB-90E1-69E8A3F7D9F8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équivalent à une CP</t>
      </text>
    </comment>
    <comment ref="B28" authorId="12" shapeId="0" xr:uid="{C77F9B07-5E59-47D3-94B8-DA9DDE937979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équivalent à une CP</t>
      </text>
    </comment>
    <comment ref="B29" authorId="13" shapeId="0" xr:uid="{A86910A3-C02E-4C57-8B4A-6D93CFE2CFED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équivalent à une CP</t>
      </text>
    </comment>
    <comment ref="B30" authorId="14" shapeId="0" xr:uid="{E0AC4376-2016-4952-B489-112E626B1A7F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d’une CP</t>
      </text>
    </comment>
    <comment ref="B31" authorId="15" shapeId="0" xr:uid="{0466C934-A3B2-4EE8-8FAD-854468686AD9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 fût</t>
      </text>
    </comment>
    <comment ref="B32" authorId="16" shapeId="0" xr:uid="{70104CB9-8A6C-4CD5-9B54-969FD95A3EFA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équivalent à une CP</t>
      </text>
    </comment>
    <comment ref="B33" authorId="17" shapeId="0" xr:uid="{E6C5DCC5-5770-4935-B412-486767248343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équivalent à une CP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tc={AE2CB2A5-5BFE-4D0E-8779-A2701EA2AED0}</author>
    <author>tc={ACB11381-DA54-4E79-9C61-2846DAB8963D}</author>
    <author>tc={3132E8A4-5DE1-468F-B009-FE842E23D704}</author>
    <author>tc={7773764A-1B89-4360-839F-D77ECBF9408C}</author>
    <author>tc={EED5CA7D-5851-49D7-820F-32DE0E5279F2}</author>
    <author>tc={D4677D8A-0EC3-4381-B6A9-7EDACB2CB216}</author>
    <author>tc={E37D7EC7-0A59-4279-933C-540F50EA0DEB}</author>
    <author>tc={F4DD1C60-2A5B-40EA-8CCA-CC76F0DEBE4D}</author>
    <author>tc={D4B32D9E-C1BE-4D06-A5E3-572FCA31C22E}</author>
    <author>tc={B99E9C77-88DC-4F4E-B891-F4DA6B197F18}</author>
    <author>tc={70F90B4A-970D-4254-8955-22A6F8380759}</author>
    <author>tc={914D811C-AEC6-41BB-89B3-CA2563D0A6B3}</author>
    <author>tc={9A8B2F1B-2559-4F93-8AE0-2F7D9C71E4FD}</author>
    <author>tc={3060AC36-8A62-4648-BB1E-98123E1BA7C6}</author>
    <author>tc={5589C3BA-D99C-432B-AC82-CD5EF3C9DFCB}</author>
    <author>tc={13FFA089-DCF8-444B-A65E-DCD3A5ECAD36}</author>
    <author>tc={5DD885C4-11BD-4055-8B21-7AAEAE0D2256}</author>
    <author>tc={18A2046A-F6A5-4466-9123-2D877B3D986A}</author>
    <author>tc={A1C17E33-ABA5-49BD-9911-CBA632F88A2C}</author>
    <author>tc={1F846E08-9556-43C4-A9D3-D6A96ED3DF0B}</author>
    <author>tc={4B14CFB6-8A8F-460A-9F79-AD9DBF43BCED}</author>
    <author>tc={DCE0265E-D869-4315-9988-787C66AD3050}</author>
  </authors>
  <commentList>
    <comment ref="B9" authorId="0" shapeId="0" xr:uid="{AE2CB2A5-5BFE-4D0E-8779-A2701EA2AED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location d’un bac</t>
      </text>
    </comment>
    <comment ref="E9" authorId="1" shapeId="0" xr:uid="{ACB11381-DA54-4E79-9C61-2846DAB8963D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 à six bacs</t>
      </text>
    </comment>
    <comment ref="B13" authorId="2" shapeId="0" xr:uid="{3132E8A4-5DE1-468F-B009-FE842E23D704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location d’une benne</t>
      </text>
    </comment>
    <comment ref="E13" authorId="3" shapeId="0" xr:uid="{7773764A-1B89-4360-839F-D77ECBF9408C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d’une benne</t>
      </text>
    </comment>
    <comment ref="B17" authorId="4" shapeId="0" xr:uid="{EED5CA7D-5851-49D7-820F-32DE0E5279F2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location d’un fût</t>
      </text>
    </comment>
    <comment ref="E17" authorId="5" shapeId="0" xr:uid="{D4677D8A-0EC3-4381-B6A9-7EDACB2CB21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 fût</t>
      </text>
    </comment>
    <comment ref="B18" authorId="6" shapeId="0" xr:uid="{E37D7EC7-0A59-4279-933C-540F50EA0DEB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location d’une CP</t>
      </text>
    </comment>
    <comment ref="E18" authorId="7" shapeId="0" xr:uid="{F4DD1C60-2A5B-40EA-8CCA-CC76F0DEBE4D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d’une CP</t>
      </text>
    </comment>
    <comment ref="B19" authorId="8" shapeId="0" xr:uid="{D4B32D9E-C1BE-4D06-A5E3-572FCA31C22E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location d’une CP</t>
      </text>
    </comment>
    <comment ref="E19" authorId="9" shapeId="0" xr:uid="{B99E9C77-88DC-4F4E-B891-F4DA6B197F18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d’une CP</t>
      </text>
    </comment>
    <comment ref="B20" authorId="10" shapeId="0" xr:uid="{70F90B4A-970D-4254-8955-22A6F8380759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location d’un fût</t>
      </text>
    </comment>
    <comment ref="E20" authorId="11" shapeId="0" xr:uid="{914D811C-AEC6-41BB-89B3-CA2563D0A6B3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 fût</t>
      </text>
    </comment>
    <comment ref="B21" authorId="12" shapeId="0" xr:uid="{9A8B2F1B-2559-4F93-8AE0-2F7D9C71E4FD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location d’une CP</t>
      </text>
    </comment>
    <comment ref="E21" authorId="13" shapeId="0" xr:uid="{3060AC36-8A62-4648-BB1E-98123E1BA7C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d’une CP</t>
      </text>
    </comment>
    <comment ref="B22" authorId="14" shapeId="0" xr:uid="{5589C3BA-D99C-432B-AC82-CD5EF3C9DFCB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location d’une CP</t>
      </text>
    </comment>
    <comment ref="E22" authorId="15" shapeId="0" xr:uid="{13FFA089-DCF8-444B-A65E-DCD3A5ECAD3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d’une CP</t>
      </text>
    </comment>
    <comment ref="B23" authorId="16" shapeId="0" xr:uid="{5DD885C4-11BD-4055-8B21-7AAEAE0D225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location d’un fût</t>
      </text>
    </comment>
    <comment ref="E23" authorId="17" shapeId="0" xr:uid="{18A2046A-F6A5-4466-9123-2D877B3D986A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 fût</t>
      </text>
    </comment>
    <comment ref="B29" authorId="18" shapeId="0" xr:uid="{A1C17E33-ABA5-49BD-9911-CBA632F88A2C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location d’une CP</t>
      </text>
    </comment>
    <comment ref="E29" authorId="19" shapeId="0" xr:uid="{1F846E08-9556-43C4-A9D3-D6A96ED3DF0B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d’une CP</t>
      </text>
    </comment>
    <comment ref="B30" authorId="20" shapeId="0" xr:uid="{4B14CFB6-8A8F-460A-9F79-AD9DBF43BCED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location d’un fût</t>
      </text>
    </comment>
    <comment ref="E30" authorId="21" shapeId="0" xr:uid="{DCE0265E-D869-4315-9988-787C66AD305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Coût de collecte d’un fût</t>
      </text>
    </comment>
  </commentList>
</comments>
</file>

<file path=xl/sharedStrings.xml><?xml version="1.0" encoding="utf-8"?>
<sst xmlns="http://schemas.openxmlformats.org/spreadsheetml/2006/main" count="848" uniqueCount="240">
  <si>
    <t>HFL</t>
  </si>
  <si>
    <t>DEAU</t>
  </si>
  <si>
    <t>GM</t>
  </si>
  <si>
    <t>DCH</t>
  </si>
  <si>
    <t>Pâteux</t>
  </si>
  <si>
    <t>PEB</t>
  </si>
  <si>
    <t>Bois</t>
  </si>
  <si>
    <t>Fûts vides souillés</t>
  </si>
  <si>
    <t>Carburants</t>
  </si>
  <si>
    <t>Bac 770L</t>
  </si>
  <si>
    <t>Eaux usées</t>
  </si>
  <si>
    <t>Eaux souillées</t>
  </si>
  <si>
    <t>Solvants</t>
  </si>
  <si>
    <t>Honfleur</t>
  </si>
  <si>
    <t>TOTAL</t>
  </si>
  <si>
    <t>Conditionnement</t>
  </si>
  <si>
    <t>Déchets résiduels</t>
  </si>
  <si>
    <t>CP ou fût</t>
  </si>
  <si>
    <t>Fût</t>
  </si>
  <si>
    <t>Benne</t>
  </si>
  <si>
    <t>CSM</t>
  </si>
  <si>
    <t xml:space="preserve">Légende : </t>
  </si>
  <si>
    <t>Courseulles-sur-mer</t>
  </si>
  <si>
    <t xml:space="preserve">DCH </t>
  </si>
  <si>
    <t>Dives Cabourg Houlgate</t>
  </si>
  <si>
    <t>DT</t>
  </si>
  <si>
    <t>Deauville Trouville</t>
  </si>
  <si>
    <t>Grandcamp-Maisy</t>
  </si>
  <si>
    <t>Port-en-Bessin</t>
  </si>
  <si>
    <t>922 556 600 00042</t>
  </si>
  <si>
    <t>923 556 600 00075</t>
  </si>
  <si>
    <t>924 556 600 00083</t>
  </si>
  <si>
    <t>925 556 600 00034</t>
  </si>
  <si>
    <t>926 556 600 00091</t>
  </si>
  <si>
    <t>927 556 600 00026</t>
  </si>
  <si>
    <t>Cuve</t>
  </si>
  <si>
    <t>Séparateur hydro.</t>
  </si>
  <si>
    <t>Huiles à valoriser</t>
  </si>
  <si>
    <t>Graisse</t>
  </si>
  <si>
    <t>Aérosol</t>
  </si>
  <si>
    <t>Batterie et pile</t>
  </si>
  <si>
    <t>Ouistreham</t>
  </si>
  <si>
    <t>DEEE</t>
  </si>
  <si>
    <t>Base minérale</t>
  </si>
  <si>
    <t>Base organique</t>
  </si>
  <si>
    <t>SIVEP</t>
  </si>
  <si>
    <t>GRV vide souillé</t>
  </si>
  <si>
    <t>Eau glycolée</t>
  </si>
  <si>
    <t>Eaux pluviales</t>
  </si>
  <si>
    <t>Huile + Eau</t>
  </si>
  <si>
    <t>Boues de curage</t>
  </si>
  <si>
    <t>Blainville</t>
  </si>
  <si>
    <t>Quai Charcot</t>
  </si>
  <si>
    <t>Remorquage</t>
  </si>
  <si>
    <t>CP</t>
  </si>
  <si>
    <t>GRV</t>
  </si>
  <si>
    <t>Outillage</t>
  </si>
  <si>
    <t>ZI Caen Canal</t>
  </si>
  <si>
    <t>Bassin Hérouville</t>
  </si>
  <si>
    <t>181 400 011 00050</t>
  </si>
  <si>
    <t>181 400 011 00092</t>
  </si>
  <si>
    <t>Caisse Palette</t>
  </si>
  <si>
    <t>Collecteur huile</t>
  </si>
  <si>
    <t>Séparateur hydrocarbure</t>
  </si>
  <si>
    <t>1000L</t>
  </si>
  <si>
    <t>5000L</t>
  </si>
  <si>
    <t>Cuve huile</t>
  </si>
  <si>
    <t>Cuve eaux usées</t>
  </si>
  <si>
    <t>12 m3</t>
  </si>
  <si>
    <t>Séparateur aire carénage</t>
  </si>
  <si>
    <t>2x1000L</t>
  </si>
  <si>
    <t>4x1 m3</t>
  </si>
  <si>
    <t>2x1 m3</t>
  </si>
  <si>
    <t>Décanteur</t>
  </si>
  <si>
    <t>5 m3</t>
  </si>
  <si>
    <t>3x1 m3</t>
  </si>
  <si>
    <t>Neutralisée</t>
  </si>
  <si>
    <t>600L</t>
  </si>
  <si>
    <t>TROU</t>
  </si>
  <si>
    <t>Breguet</t>
  </si>
  <si>
    <t>Cahotte</t>
  </si>
  <si>
    <t>A prévoir</t>
  </si>
  <si>
    <t>15 m3</t>
  </si>
  <si>
    <t>DEAUVILLE</t>
  </si>
  <si>
    <t>Mis en service en 2023, 1er nettoyage en 2025 (1T boues, 5T eaux)</t>
  </si>
  <si>
    <t>Nettoyage fait en 2023 et en 2024</t>
  </si>
  <si>
    <t>Nettoyage fait en 2024</t>
  </si>
  <si>
    <t>Nettoyage fait en 2025 (5T boues, 7T eaux)</t>
  </si>
  <si>
    <t>Type de déchet</t>
  </si>
  <si>
    <t>Coût traitement</t>
  </si>
  <si>
    <t>Filière</t>
  </si>
  <si>
    <t>Coût transport</t>
  </si>
  <si>
    <t>€ / T</t>
  </si>
  <si>
    <t>€ / Tour</t>
  </si>
  <si>
    <t>Unité</t>
  </si>
  <si>
    <t>Bac</t>
  </si>
  <si>
    <t>Caisse palette</t>
  </si>
  <si>
    <t>Quantité</t>
  </si>
  <si>
    <t>transport</t>
  </si>
  <si>
    <t>Coût / an</t>
  </si>
  <si>
    <t>transport €</t>
  </si>
  <si>
    <t>traitement €</t>
  </si>
  <si>
    <t>Coût location</t>
  </si>
  <si>
    <t>€ / mois</t>
  </si>
  <si>
    <t>location €</t>
  </si>
  <si>
    <t>Benne bois</t>
  </si>
  <si>
    <t>Benne déchets résiduels</t>
  </si>
  <si>
    <t>Mode traitement*</t>
  </si>
  <si>
    <t>* Mode de traitement : Valorisation énergétique, Traitement physico-chimique, Enfouissement, Recyclage…</t>
  </si>
  <si>
    <t>Coût € / mois</t>
  </si>
  <si>
    <t>contenants</t>
  </si>
  <si>
    <t>tonnage</t>
  </si>
  <si>
    <t>TROUVILLE</t>
  </si>
  <si>
    <t>Conditionnés</t>
  </si>
  <si>
    <t>Pompage huiles</t>
  </si>
  <si>
    <t>2x10m3</t>
  </si>
  <si>
    <t>Bac 770L ou autre</t>
  </si>
  <si>
    <t>Déchets coquillés</t>
  </si>
  <si>
    <t>Déchets générés lors des carénages de bateaux</t>
  </si>
  <si>
    <t>A.Tech.</t>
  </si>
  <si>
    <t xml:space="preserve">Commentaires : </t>
  </si>
  <si>
    <t>Local déchets en contruction prévu pour 2026</t>
  </si>
  <si>
    <t>Tonnage déchets / Entité</t>
  </si>
  <si>
    <t xml:space="preserve"> / Entité</t>
  </si>
  <si>
    <t xml:space="preserve">Equipement </t>
  </si>
  <si>
    <t>Rincage citerne</t>
  </si>
  <si>
    <t>LOT n°2</t>
  </si>
  <si>
    <t>LOT n°3</t>
  </si>
  <si>
    <t>Séparateur / Décanteur</t>
  </si>
  <si>
    <t xml:space="preserve">SIRET Trackdéchets : </t>
  </si>
  <si>
    <t>Prestations complémentaires</t>
  </si>
  <si>
    <t>Coût €</t>
  </si>
  <si>
    <t>Intervention chimiste : pour identification déchets dangereux</t>
  </si>
  <si>
    <t>Location contenant</t>
  </si>
  <si>
    <t>Volume</t>
  </si>
  <si>
    <t>/ Intervention</t>
  </si>
  <si>
    <t>Option : Au-delà du 5ème contenant</t>
  </si>
  <si>
    <t>Emballages souillés</t>
  </si>
  <si>
    <t>Filtres souilllés</t>
  </si>
  <si>
    <t>Boues hydrocarburées</t>
  </si>
  <si>
    <t>Eaux hydrocarburées</t>
  </si>
  <si>
    <t>Filtres souillés</t>
  </si>
  <si>
    <t>Nombre passage</t>
  </si>
  <si>
    <t>Eaux souillées/usées</t>
  </si>
  <si>
    <t>Pompage eaux usées/souillées</t>
  </si>
  <si>
    <t>Fourgon ARI avec opérateur</t>
  </si>
  <si>
    <t>Forfait déplacement</t>
  </si>
  <si>
    <t>Mise à disposition d'un hydrocureur</t>
  </si>
  <si>
    <t>/ Heure</t>
  </si>
  <si>
    <t>Mise à disposition d'un camion ADR</t>
  </si>
  <si>
    <t>Intervention chimiste</t>
  </si>
  <si>
    <t>/ Jour</t>
  </si>
  <si>
    <t>Mise à disposition d'une benne</t>
  </si>
  <si>
    <t>/ Citerne</t>
  </si>
  <si>
    <t>Voir détail prestations complémentaires</t>
  </si>
  <si>
    <t>Coût € / unité</t>
  </si>
  <si>
    <t>Gestion des déchets dangereux et non dangereux pour sites portuaires</t>
  </si>
  <si>
    <t>A compléter</t>
  </si>
  <si>
    <t>TOTAL LOT n°2</t>
  </si>
  <si>
    <t>TOTAL LOT n°3</t>
  </si>
  <si>
    <t xml:space="preserve">Code </t>
  </si>
  <si>
    <t>R / D</t>
  </si>
  <si>
    <t>Détail Quantitatif Estimatif - DQE</t>
  </si>
  <si>
    <t>Séparateur</t>
  </si>
  <si>
    <t>3x1000L</t>
  </si>
  <si>
    <t>1500L</t>
  </si>
  <si>
    <t>Terminal Ferry</t>
  </si>
  <si>
    <t xml:space="preserve">Séparateur </t>
  </si>
  <si>
    <t>3, 10, 15 m3</t>
  </si>
  <si>
    <t>12 et 15 m3</t>
  </si>
  <si>
    <t>Benne bassins</t>
  </si>
  <si>
    <t>Pompage bateaux</t>
  </si>
  <si>
    <t>Bassin Nord Blainville</t>
  </si>
  <si>
    <t>Bassin Sud Blainville</t>
  </si>
  <si>
    <t>182 400 011 00050</t>
  </si>
  <si>
    <t>LOT n°4</t>
  </si>
  <si>
    <t>Typologie et tonnage des déchets évacuées en 2023</t>
  </si>
  <si>
    <t>Typologie et tonnage des déchets évacuées en 2024</t>
  </si>
  <si>
    <t>Informations concernant les contenants et les collectes des déchets évacués</t>
  </si>
  <si>
    <r>
      <t xml:space="preserve">Ports du Calvados a mis en place un tri des Engins de Pêche Usagés à partir de septembre 2025 , ils sont retirés des bennes « déchets résiduels » (car une filière </t>
    </r>
    <r>
      <rPr>
        <u/>
        <sz val="11"/>
        <color theme="1"/>
        <rFont val="Aptos"/>
        <family val="2"/>
      </rPr>
      <t>REP</t>
    </r>
    <r>
      <rPr>
        <sz val="11"/>
        <color theme="1"/>
        <rFont val="Aptos"/>
        <family val="2"/>
      </rPr>
      <t xml:space="preserve"> est en train de se structurer).</t>
    </r>
  </si>
  <si>
    <t>Donc les volumes de déchets résiduels vont diminuer, notamment à Port en Bessin.</t>
  </si>
  <si>
    <t>Biodéchets Span C3</t>
  </si>
  <si>
    <t>Biodéchets Span C2</t>
  </si>
  <si>
    <t>Dépend des décisions du SIVEP</t>
  </si>
  <si>
    <t>Biodéchets</t>
  </si>
  <si>
    <t>Liquide de refroidissement</t>
  </si>
  <si>
    <t>Liquide halogène</t>
  </si>
  <si>
    <t>Matériaux souillés</t>
  </si>
  <si>
    <t>Collecteur huile ou GRV</t>
  </si>
  <si>
    <t>Ferry</t>
  </si>
  <si>
    <t>Terminal</t>
  </si>
  <si>
    <t>Curage réseaux</t>
  </si>
  <si>
    <t>Bac biodéchets Span C2</t>
  </si>
  <si>
    <t>Bac biodéchets Span C3</t>
  </si>
  <si>
    <t>Séparateurs Ouistreham</t>
  </si>
  <si>
    <t>Nettoyage fait en 2025 (3,5T boues, 1T eaux)</t>
  </si>
  <si>
    <t>Nettoyage fait en 2025 (5T boues, 1T eaux)</t>
  </si>
  <si>
    <t>Nombre enlèvement</t>
  </si>
  <si>
    <t>Voir détail 
prestations 
complémentaires</t>
  </si>
  <si>
    <t>/ Tour</t>
  </si>
  <si>
    <t>Collecte d'une benne ponctuelle</t>
  </si>
  <si>
    <t xml:space="preserve">Mise à disposition d'un hydrocureur : Vidange du séparateur ou du collecteur, Nettoyage HP, </t>
  </si>
  <si>
    <t>Contrôle du bon fonctionnement, Remise en eau propre, Transport des déchets</t>
  </si>
  <si>
    <t>Forfait pour 1 à 6 bacs</t>
  </si>
  <si>
    <t>TOTAL LOT n°4</t>
  </si>
  <si>
    <t>Collecteur ou Cuve</t>
  </si>
  <si>
    <t>Fin 2026</t>
  </si>
  <si>
    <t>600+1000L</t>
  </si>
  <si>
    <t>Bordereau de Prix Unitaire - BPU</t>
  </si>
  <si>
    <t>Déchets Exploitation (Ordures Ménagères)</t>
  </si>
  <si>
    <t>Déchets Industriels Non Dangereux (DIND)</t>
  </si>
  <si>
    <t>Déchets dangereux conditionnés (solides)</t>
  </si>
  <si>
    <t>Déchets dangereux liquides (pompage)</t>
  </si>
  <si>
    <t>Déchets exploitation</t>
  </si>
  <si>
    <t xml:space="preserve">Bac </t>
  </si>
  <si>
    <t>Sur demande</t>
  </si>
  <si>
    <t>Bac mis à disposition sur demande, lors d'escale des bateaux de croisière</t>
  </si>
  <si>
    <t>Mise à disposition d'un hydrocureur : Vidange du séparateur ou de la cuve, Nettoyage HP,</t>
  </si>
  <si>
    <t xml:space="preserve">      Contrôle du bon fonctionnement, Remise en eau propre, Transport des déchets</t>
  </si>
  <si>
    <t>Forfait pour 6 bacs</t>
  </si>
  <si>
    <t>Tous les montants sont en € HT.</t>
  </si>
  <si>
    <t>Tonne</t>
  </si>
  <si>
    <t>Nombre bac</t>
  </si>
  <si>
    <t>Remor-
quage</t>
  </si>
  <si>
    <t>quage</t>
  </si>
  <si>
    <t>Remor-</t>
  </si>
  <si>
    <t>LOT n°1</t>
  </si>
  <si>
    <t>LOT n°5</t>
  </si>
  <si>
    <t>LOT n°5 - 2023</t>
  </si>
  <si>
    <t>LOT n°5 - 2024</t>
  </si>
  <si>
    <t>TOTAL LOT n°1</t>
  </si>
  <si>
    <t>TOTAL LOT n°5</t>
  </si>
  <si>
    <t>Mis en service en 2025, caractéristiques identiques à celui de GM</t>
  </si>
  <si>
    <t>Bac déchets exploitation</t>
  </si>
  <si>
    <t>Ex : Denrées alimentaires périmées ou sans traçabilité</t>
  </si>
  <si>
    <t>Risque sanitaire faible</t>
  </si>
  <si>
    <t>Ex : Fumier, Cadavres d'animaux d'élevage</t>
  </si>
  <si>
    <t>Risque sanitaire modéré</t>
  </si>
  <si>
    <t>Valorisation possible sous conditions et agrément sanitaire, sinon incinération</t>
  </si>
  <si>
    <t>Valorisation possible par méthanisation ou compostage, avec conditions requises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</si>
</sst>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\ _€_-;\-* #,##0.00\ _€_-;_-* &quot;-&quot;??\ _€_-;_-@_-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color rgb="FF000000"/>
      <name val="Tahoma"/>
      <family val="2"/>
    </font>
    <font>
      <sz val="1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rgb="FFFF0000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1"/>
      <color theme="1"/>
      <name val="Aptos"/>
      <family val="2"/>
    </font>
    <font>
      <b/>
      <sz val="12"/>
      <color theme="1"/>
      <name val="Aptos"/>
      <family val="2"/>
    </font>
    <font>
      <sz val="11"/>
      <color theme="1"/>
      <name val="Aptos"/>
      <family val="2"/>
    </font>
    <font>
      <u/>
      <sz val="11"/>
      <color theme="1"/>
      <name val="Aptos"/>
      <family val="2"/>
    </font>
    <font>
      <sz val="10"/>
      <color rgb="FF1F1F1F"/>
      <name val="Arial"/>
      <family val="2"/>
    </font>
    <font>
      <b/>
      <sz val="14"/>
      <color theme="1"/>
      <name val="Aptos"/>
      <family val="2"/>
    </font>
  </fonts>
  <fills count="16">
    <fill>
      <patternFill patternType="none"/>
    </fill>
    <fill>
      <patternFill patternType="gray125"/>
    </fill>
    <fill>
      <patternFill patternType="solid">
        <fgColor rgb="FFE6EDF2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rgb="FF002060"/>
        <bgColor theme="4" tint="0.79998168889431442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theme="0"/>
        <bgColor theme="4" tint="0.79998168889431442"/>
      </patternFill>
    </fill>
  </fills>
  <borders count="79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7558519241921"/>
      </bottom>
      <diagonal/>
    </border>
    <border>
      <left/>
      <right/>
      <top style="thin">
        <color rgb="FF00B0F0"/>
      </top>
      <bottom style="thin">
        <color rgb="FF00B0F0"/>
      </bottom>
      <diagonal/>
    </border>
    <border>
      <left/>
      <right/>
      <top style="thin">
        <color rgb="FF00B0F0"/>
      </top>
      <bottom/>
      <diagonal/>
    </border>
    <border>
      <left/>
      <right/>
      <top/>
      <bottom style="thin">
        <color rgb="FF00B0F0"/>
      </bottom>
      <diagonal/>
    </border>
    <border>
      <left/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rgb="FF00B0F0"/>
      </top>
      <bottom style="thin">
        <color theme="4" tint="0.39997558519241921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4" tint="0.39997558519241921"/>
      </bottom>
      <diagonal/>
    </border>
    <border>
      <left/>
      <right/>
      <top style="thin">
        <color theme="9" tint="-0.24994659260841701"/>
      </top>
      <bottom style="thin">
        <color theme="4" tint="0.39994506668294322"/>
      </bottom>
      <diagonal/>
    </border>
    <border>
      <left/>
      <right/>
      <top/>
      <bottom style="thin">
        <color theme="9" tint="-0.24994659260841701"/>
      </bottom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 style="thin">
        <color theme="9" tint="-0.24994659260841701"/>
      </bottom>
      <diagonal/>
    </border>
    <border>
      <left style="thin">
        <color rgb="FF002060"/>
      </left>
      <right style="thin">
        <color rgb="FF002060"/>
      </right>
      <top/>
      <bottom style="thin">
        <color theme="9" tint="-0.24994659260841701"/>
      </bottom>
      <diagonal/>
    </border>
    <border>
      <left style="thin">
        <color rgb="FF002060"/>
      </left>
      <right/>
      <top/>
      <bottom style="thin">
        <color theme="9" tint="-0.24994659260841701"/>
      </bottom>
      <diagonal/>
    </border>
    <border>
      <left/>
      <right style="thin">
        <color rgb="FF002060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rgb="FF002060"/>
      </left>
      <right style="thin">
        <color rgb="FF002060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rgb="FF002060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rgb="FF002060"/>
      </right>
      <top/>
      <bottom style="thin">
        <color theme="4" tint="0.39997558519241921"/>
      </bottom>
      <diagonal/>
    </border>
    <border>
      <left style="thin">
        <color rgb="FF002060"/>
      </left>
      <right style="thin">
        <color rgb="FF002060"/>
      </right>
      <top/>
      <bottom style="thin">
        <color theme="4" tint="0.39997558519241921"/>
      </bottom>
      <diagonal/>
    </border>
    <border>
      <left style="thin">
        <color rgb="FF002060"/>
      </left>
      <right/>
      <top/>
      <bottom style="thin">
        <color theme="4" tint="0.39997558519241921"/>
      </bottom>
      <diagonal/>
    </border>
    <border>
      <left/>
      <right style="thin">
        <color rgb="FF002060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rgb="FF002060"/>
      </left>
      <right style="thin">
        <color rgb="FF002060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rgb="FF002060"/>
      </left>
      <right/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9" tint="-0.24994659260841701"/>
      </left>
      <right style="thin">
        <color rgb="FF002060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rgb="FF002060"/>
      </right>
      <top/>
      <bottom style="thin">
        <color theme="4" tint="0.39997558519241921"/>
      </bottom>
      <diagonal/>
    </border>
    <border>
      <left style="thin">
        <color theme="9" tint="-0.24994659260841701"/>
      </left>
      <right style="thin">
        <color rgb="FF002060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rgb="FF002060"/>
      </left>
      <right style="thin">
        <color rgb="FF002060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auto="1"/>
      </left>
      <right style="thin">
        <color auto="1"/>
      </right>
      <top/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rgb="FF002060"/>
      </left>
      <right style="thin">
        <color rgb="FF002060"/>
      </right>
      <top style="thin">
        <color theme="9" tint="-0.24994659260841701"/>
      </top>
      <bottom/>
      <diagonal/>
    </border>
    <border>
      <left style="thin">
        <color rgb="FF002060"/>
      </left>
      <right style="thin">
        <color rgb="FF002060"/>
      </right>
      <top style="thin">
        <color rgb="FF00B0F0"/>
      </top>
      <bottom style="thin">
        <color rgb="FF00B0F0"/>
      </bottom>
      <diagonal/>
    </border>
    <border>
      <left style="thin">
        <color rgb="FF002060"/>
      </left>
      <right style="thin">
        <color rgb="FF002060"/>
      </right>
      <top style="thin">
        <color rgb="FF00B0F0"/>
      </top>
      <bottom style="thin">
        <color theme="8" tint="-0.24994659260841701"/>
      </bottom>
      <diagonal/>
    </border>
    <border>
      <left style="thin">
        <color rgb="FF002060"/>
      </left>
      <right style="thin">
        <color rgb="FF002060"/>
      </right>
      <top style="thin">
        <color rgb="FF00B0F0"/>
      </top>
      <bottom style="thin">
        <color theme="4" tint="0.39997558519241921"/>
      </bottom>
      <diagonal/>
    </border>
    <border>
      <left style="thin">
        <color auto="1"/>
      </left>
      <right/>
      <top/>
      <bottom style="thin">
        <color rgb="FF00B0F0"/>
      </bottom>
      <diagonal/>
    </border>
    <border>
      <left/>
      <right style="thin">
        <color auto="1"/>
      </right>
      <top/>
      <bottom style="thin">
        <color rgb="FF00B0F0"/>
      </bottom>
      <diagonal/>
    </border>
    <border>
      <left style="thin">
        <color auto="1"/>
      </left>
      <right/>
      <top style="thin">
        <color theme="4" tint="0.39997558519241921"/>
      </top>
      <bottom style="thin">
        <color theme="4" tint="0.39994506668294322"/>
      </bottom>
      <diagonal/>
    </border>
    <border>
      <left/>
      <right style="thin">
        <color auto="1"/>
      </right>
      <top style="thin">
        <color theme="4" tint="0.39997558519241921"/>
      </top>
      <bottom style="thin">
        <color theme="4" tint="0.39994506668294322"/>
      </bottom>
      <diagonal/>
    </border>
    <border>
      <left style="thin">
        <color auto="1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auto="1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auto="1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auto="1"/>
      </right>
      <top style="thin">
        <color rgb="FF00B0F0"/>
      </top>
      <bottom style="thin">
        <color rgb="FF00B0F0"/>
      </bottom>
      <diagonal/>
    </border>
    <border>
      <left style="thin">
        <color auto="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auto="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auto="1"/>
      </left>
      <right/>
      <top/>
      <bottom style="thin">
        <color theme="4" tint="0.39997558519241921"/>
      </bottom>
      <diagonal/>
    </border>
    <border>
      <left/>
      <right style="thin">
        <color auto="1"/>
      </right>
      <top/>
      <bottom style="thin">
        <color theme="4" tint="0.39997558519241921"/>
      </bottom>
      <diagonal/>
    </border>
    <border>
      <left style="thin">
        <color rgb="FF002060"/>
      </left>
      <right/>
      <top style="thin">
        <color rgb="FF00B0F0"/>
      </top>
      <bottom style="thin">
        <color theme="4" tint="0.39997558519241921"/>
      </bottom>
      <diagonal/>
    </border>
    <border>
      <left/>
      <right style="thin">
        <color rgb="FF002060"/>
      </right>
      <top style="thin">
        <color rgb="FF00B0F0"/>
      </top>
      <bottom style="thin">
        <color theme="4" tint="0.39997558519241921"/>
      </bottom>
      <diagonal/>
    </border>
    <border>
      <left style="thin">
        <color rgb="FF002060"/>
      </left>
      <right/>
      <top style="thin">
        <color theme="4" tint="0.39997558519241921"/>
      </top>
      <bottom/>
      <diagonal/>
    </border>
    <border>
      <left/>
      <right/>
      <top style="thin">
        <color theme="5" tint="-0.24994659260841701"/>
      </top>
      <bottom style="thin">
        <color theme="5" tint="-0.24994659260841701"/>
      </bottom>
      <diagonal/>
    </border>
    <border>
      <left/>
      <right/>
      <top style="thin">
        <color theme="8" tint="-0.24994659260841701"/>
      </top>
      <bottom/>
      <diagonal/>
    </border>
    <border>
      <left/>
      <right/>
      <top/>
      <bottom style="thin">
        <color theme="8" tint="-0.24994659260841701"/>
      </bottom>
      <diagonal/>
    </border>
    <border>
      <left style="thin">
        <color rgb="FF00206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2060"/>
      </right>
      <top style="thin">
        <color rgb="FF00B0F0"/>
      </top>
      <bottom style="thin">
        <color rgb="FF00B0F0"/>
      </bottom>
      <diagonal/>
    </border>
    <border>
      <left/>
      <right style="thin">
        <color rgb="FF002060"/>
      </right>
      <top style="thin">
        <color theme="8" tint="-0.24994659260841701"/>
      </top>
      <bottom/>
      <diagonal/>
    </border>
    <border>
      <left/>
      <right style="thin">
        <color rgb="FF002060"/>
      </right>
      <top/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rgb="FF002060"/>
      </right>
      <top style="thin">
        <color theme="8" tint="-0.24994659260841701"/>
      </top>
      <bottom/>
      <diagonal/>
    </border>
    <border>
      <left style="thin">
        <color theme="8" tint="-0.24994659260841701"/>
      </left>
      <right style="thin">
        <color rgb="FF002060"/>
      </right>
      <top/>
      <bottom/>
      <diagonal/>
    </border>
    <border>
      <left style="thin">
        <color theme="8" tint="-0.24994659260841701"/>
      </left>
      <right style="thin">
        <color rgb="FF002060"/>
      </right>
      <top/>
      <bottom style="thin">
        <color theme="8" tint="-0.24994659260841701"/>
      </bottom>
      <diagonal/>
    </border>
    <border>
      <left style="thin">
        <color rgb="FF002060"/>
      </left>
      <right style="thin">
        <color rgb="FF002060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rgb="FF002060"/>
      </left>
      <right/>
      <top style="thin">
        <color theme="5" tint="-0.24994659260841701"/>
      </top>
      <bottom style="thin">
        <color theme="5" tint="-0.24994659260841701"/>
      </bottom>
      <diagonal/>
    </border>
    <border>
      <left/>
      <right style="thin">
        <color rgb="FF002060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9" tint="-0.24994659260841701"/>
      </left>
      <right style="thin">
        <color rgb="FF002060"/>
      </right>
      <top/>
      <bottom style="thin">
        <color rgb="FF00B0F0"/>
      </bottom>
      <diagonal/>
    </border>
    <border>
      <left style="thin">
        <color rgb="FF002060"/>
      </left>
      <right/>
      <top style="thin">
        <color theme="8" tint="-0.24994659260841701"/>
      </top>
      <bottom/>
      <diagonal/>
    </border>
    <border>
      <left style="thin">
        <color rgb="FF002060"/>
      </left>
      <right/>
      <top/>
      <bottom style="thin">
        <color theme="8" tint="-0.24994659260841701"/>
      </bottom>
      <diagonal/>
    </border>
    <border>
      <left style="thin">
        <color auto="1"/>
      </left>
      <right/>
      <top style="thin">
        <color theme="4" tint="0.39994506668294322"/>
      </top>
      <bottom style="thin">
        <color rgb="FF00B0F0"/>
      </bottom>
      <diagonal/>
    </border>
    <border>
      <left/>
      <right style="thin">
        <color auto="1"/>
      </right>
      <top style="thin">
        <color theme="4" tint="0.39994506668294322"/>
      </top>
      <bottom style="thin">
        <color rgb="FF00B0F0"/>
      </bottom>
      <diagonal/>
    </border>
    <border>
      <left style="thin">
        <color rgb="FF002060"/>
      </left>
      <right style="thin">
        <color auto="1"/>
      </right>
      <top/>
      <bottom style="thin">
        <color theme="4" tint="0.39997558519241921"/>
      </bottom>
      <diagonal/>
    </border>
    <border>
      <left style="thin">
        <color rgb="FF002060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rgb="FF002060"/>
      </left>
      <right/>
      <top/>
      <bottom style="thin">
        <color rgb="FF00B0F0"/>
      </bottom>
      <diagonal/>
    </border>
    <border>
      <left/>
      <right style="thin">
        <color auto="1"/>
      </right>
      <top style="thin">
        <color theme="4" tint="0.39997558519241921"/>
      </top>
      <bottom style="thin">
        <color rgb="FF00B0F0"/>
      </bottom>
      <diagonal/>
    </border>
    <border>
      <left/>
      <right/>
      <top style="thin">
        <color theme="4" tint="0.39997558519241921"/>
      </top>
      <bottom style="thin">
        <color rgb="FF00B0F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2" borderId="0" applyNumberFormat="0" applyFont="0" applyFill="0" applyBorder="0" applyAlignment="0" applyProtection="0">
      <alignment horizontal="left" vertical="top" wrapText="1"/>
    </xf>
    <xf numFmtId="43" fontId="1" fillId="0" borderId="0" applyFont="0" applyFill="0" applyBorder="0" applyAlignment="0" applyProtection="0"/>
  </cellStyleXfs>
  <cellXfs count="247">
    <xf numFmtId="0" fontId="0" fillId="0" borderId="0" xfId="0"/>
    <xf numFmtId="0" fontId="0" fillId="5" borderId="1" xfId="0" applyFill="1" applyBorder="1"/>
    <xf numFmtId="43" fontId="3" fillId="5" borderId="1" xfId="1" applyFont="1" applyFill="1" applyBorder="1"/>
    <xf numFmtId="43" fontId="0" fillId="0" borderId="3" xfId="1" applyFont="1" applyFill="1" applyBorder="1"/>
    <xf numFmtId="0" fontId="0" fillId="0" borderId="6" xfId="0" applyBorder="1"/>
    <xf numFmtId="43" fontId="0" fillId="0" borderId="3" xfId="1" applyFont="1" applyBorder="1"/>
    <xf numFmtId="43" fontId="0" fillId="0" borderId="4" xfId="1" applyFont="1" applyBorder="1"/>
    <xf numFmtId="43" fontId="0" fillId="0" borderId="4" xfId="1" applyFont="1" applyFill="1" applyBorder="1"/>
    <xf numFmtId="43" fontId="0" fillId="0" borderId="5" xfId="1" applyFont="1" applyBorder="1"/>
    <xf numFmtId="43" fontId="0" fillId="0" borderId="5" xfId="1" applyFont="1" applyFill="1" applyBorder="1"/>
    <xf numFmtId="0" fontId="2" fillId="8" borderId="1" xfId="0" applyFont="1" applyFill="1" applyBorder="1"/>
    <xf numFmtId="0" fontId="2" fillId="8" borderId="0" xfId="0" applyFont="1" applyFill="1"/>
    <xf numFmtId="0" fontId="2" fillId="8" borderId="2" xfId="0" applyFont="1" applyFill="1" applyBorder="1" applyAlignment="1">
      <alignment horizontal="left"/>
    </xf>
    <xf numFmtId="43" fontId="2" fillId="8" borderId="2" xfId="1" applyFont="1" applyFill="1" applyBorder="1"/>
    <xf numFmtId="0" fontId="2" fillId="8" borderId="2" xfId="0" applyFont="1" applyFill="1" applyBorder="1"/>
    <xf numFmtId="0" fontId="2" fillId="8" borderId="0" xfId="0" applyFont="1" applyFill="1" applyAlignment="1">
      <alignment horizontal="center"/>
    </xf>
    <xf numFmtId="0" fontId="6" fillId="9" borderId="7" xfId="0" applyFont="1" applyFill="1" applyBorder="1"/>
    <xf numFmtId="43" fontId="2" fillId="8" borderId="0" xfId="1" applyFont="1" applyFill="1" applyBorder="1" applyAlignment="1">
      <alignment horizontal="center"/>
    </xf>
    <xf numFmtId="43" fontId="2" fillId="8" borderId="0" xfId="1" applyFont="1" applyFill="1" applyBorder="1"/>
    <xf numFmtId="0" fontId="2" fillId="8" borderId="0" xfId="0" applyFont="1" applyFill="1" applyAlignment="1">
      <alignment horizontal="left"/>
    </xf>
    <xf numFmtId="0" fontId="6" fillId="9" borderId="0" xfId="0" applyFont="1" applyFill="1"/>
    <xf numFmtId="0" fontId="0" fillId="7" borderId="9" xfId="0" applyFill="1" applyBorder="1"/>
    <xf numFmtId="0" fontId="0" fillId="0" borderId="9" xfId="0" applyBorder="1"/>
    <xf numFmtId="43" fontId="3" fillId="7" borderId="9" xfId="1" applyFont="1" applyFill="1" applyBorder="1"/>
    <xf numFmtId="0" fontId="3" fillId="7" borderId="9" xfId="0" applyFont="1" applyFill="1" applyBorder="1"/>
    <xf numFmtId="43" fontId="3" fillId="5" borderId="1" xfId="3" applyFont="1" applyFill="1" applyBorder="1"/>
    <xf numFmtId="43" fontId="0" fillId="0" borderId="9" xfId="1" applyFont="1" applyBorder="1"/>
    <xf numFmtId="164" fontId="0" fillId="0" borderId="4" xfId="1" applyNumberFormat="1" applyFont="1" applyBorder="1"/>
    <xf numFmtId="164" fontId="0" fillId="0" borderId="4" xfId="1" applyNumberFormat="1" applyFont="1" applyFill="1" applyBorder="1"/>
    <xf numFmtId="164" fontId="3" fillId="5" borderId="1" xfId="1" applyNumberFormat="1" applyFont="1" applyFill="1" applyBorder="1"/>
    <xf numFmtId="164" fontId="0" fillId="0" borderId="9" xfId="1" applyNumberFormat="1" applyFont="1" applyBorder="1"/>
    <xf numFmtId="164" fontId="3" fillId="7" borderId="9" xfId="1" applyNumberFormat="1" applyFont="1" applyFill="1" applyBorder="1"/>
    <xf numFmtId="0" fontId="7" fillId="5" borderId="1" xfId="0" applyFont="1" applyFill="1" applyBorder="1"/>
    <xf numFmtId="0" fontId="7" fillId="7" borderId="9" xfId="0" applyFont="1" applyFill="1" applyBorder="1"/>
    <xf numFmtId="0" fontId="7" fillId="5" borderId="10" xfId="0" applyFont="1" applyFill="1" applyBorder="1"/>
    <xf numFmtId="0" fontId="0" fillId="5" borderId="10" xfId="0" applyFill="1" applyBorder="1"/>
    <xf numFmtId="0" fontId="0" fillId="5" borderId="5" xfId="0" applyFill="1" applyBorder="1"/>
    <xf numFmtId="0" fontId="7" fillId="6" borderId="12" xfId="0" applyFont="1" applyFill="1" applyBorder="1"/>
    <xf numFmtId="0" fontId="0" fillId="6" borderId="12" xfId="0" applyFill="1" applyBorder="1"/>
    <xf numFmtId="43" fontId="0" fillId="0" borderId="12" xfId="1" applyFont="1" applyBorder="1"/>
    <xf numFmtId="43" fontId="0" fillId="0" borderId="12" xfId="1" applyFont="1" applyFill="1" applyBorder="1"/>
    <xf numFmtId="43" fontId="3" fillId="6" borderId="12" xfId="1" applyFont="1" applyFill="1" applyBorder="1"/>
    <xf numFmtId="0" fontId="0" fillId="0" borderId="12" xfId="0" applyBorder="1"/>
    <xf numFmtId="0" fontId="7" fillId="6" borderId="13" xfId="0" applyFont="1" applyFill="1" applyBorder="1"/>
    <xf numFmtId="164" fontId="0" fillId="0" borderId="12" xfId="1" applyNumberFormat="1" applyFont="1" applyBorder="1"/>
    <xf numFmtId="0" fontId="0" fillId="6" borderId="13" xfId="0" applyFill="1" applyBorder="1"/>
    <xf numFmtId="164" fontId="0" fillId="0" borderId="14" xfId="1" applyNumberFormat="1" applyFont="1" applyBorder="1"/>
    <xf numFmtId="164" fontId="3" fillId="6" borderId="12" xfId="1" applyNumberFormat="1" applyFont="1" applyFill="1" applyBorder="1"/>
    <xf numFmtId="164" fontId="3" fillId="6" borderId="13" xfId="1" applyNumberFormat="1" applyFont="1" applyFill="1" applyBorder="1"/>
    <xf numFmtId="0" fontId="2" fillId="8" borderId="15" xfId="0" applyFont="1" applyFill="1" applyBorder="1"/>
    <xf numFmtId="0" fontId="2" fillId="8" borderId="15" xfId="0" applyFont="1" applyFill="1" applyBorder="1" applyAlignment="1">
      <alignment horizontal="center"/>
    </xf>
    <xf numFmtId="0" fontId="2" fillId="8" borderId="16" xfId="0" applyFont="1" applyFill="1" applyBorder="1" applyAlignment="1">
      <alignment horizontal="center"/>
    </xf>
    <xf numFmtId="0" fontId="2" fillId="8" borderId="17" xfId="0" applyFont="1" applyFill="1" applyBorder="1" applyAlignment="1">
      <alignment horizontal="center"/>
    </xf>
    <xf numFmtId="0" fontId="2" fillId="8" borderId="19" xfId="0" applyFont="1" applyFill="1" applyBorder="1" applyAlignment="1">
      <alignment horizontal="center"/>
    </xf>
    <xf numFmtId="0" fontId="2" fillId="8" borderId="20" xfId="0" applyFont="1" applyFill="1" applyBorder="1" applyAlignment="1">
      <alignment horizontal="center"/>
    </xf>
    <xf numFmtId="0" fontId="0" fillId="0" borderId="29" xfId="0" applyBorder="1"/>
    <xf numFmtId="0" fontId="2" fillId="8" borderId="18" xfId="0" applyFont="1" applyFill="1" applyBorder="1"/>
    <xf numFmtId="0" fontId="2" fillId="8" borderId="21" xfId="0" applyFont="1" applyFill="1" applyBorder="1"/>
    <xf numFmtId="0" fontId="7" fillId="6" borderId="24" xfId="0" applyFont="1" applyFill="1" applyBorder="1"/>
    <xf numFmtId="0" fontId="0" fillId="6" borderId="24" xfId="0" applyFill="1" applyBorder="1"/>
    <xf numFmtId="0" fontId="0" fillId="5" borderId="27" xfId="0" applyFill="1" applyBorder="1"/>
    <xf numFmtId="0" fontId="7" fillId="7" borderId="30" xfId="0" applyFont="1" applyFill="1" applyBorder="1"/>
    <xf numFmtId="0" fontId="0" fillId="7" borderId="30" xfId="0" applyFill="1" applyBorder="1"/>
    <xf numFmtId="0" fontId="3" fillId="7" borderId="30" xfId="0" applyFont="1" applyFill="1" applyBorder="1"/>
    <xf numFmtId="0" fontId="2" fillId="8" borderId="26" xfId="0" applyFont="1" applyFill="1" applyBorder="1" applyAlignment="1">
      <alignment horizontal="center"/>
    </xf>
    <xf numFmtId="0" fontId="2" fillId="8" borderId="35" xfId="0" applyFont="1" applyFill="1" applyBorder="1"/>
    <xf numFmtId="0" fontId="2" fillId="8" borderId="35" xfId="0" applyFont="1" applyFill="1" applyBorder="1" applyAlignment="1">
      <alignment horizontal="center"/>
    </xf>
    <xf numFmtId="164" fontId="0" fillId="0" borderId="36" xfId="1" applyNumberFormat="1" applyFont="1" applyBorder="1"/>
    <xf numFmtId="0" fontId="0" fillId="6" borderId="23" xfId="0" applyFill="1" applyBorder="1"/>
    <xf numFmtId="0" fontId="0" fillId="6" borderId="37" xfId="0" applyFill="1" applyBorder="1"/>
    <xf numFmtId="0" fontId="0" fillId="0" borderId="38" xfId="0" applyBorder="1"/>
    <xf numFmtId="43" fontId="3" fillId="5" borderId="38" xfId="1" applyFont="1" applyFill="1" applyBorder="1"/>
    <xf numFmtId="0" fontId="0" fillId="0" borderId="39" xfId="0" applyBorder="1"/>
    <xf numFmtId="43" fontId="3" fillId="5" borderId="39" xfId="1" applyFont="1" applyFill="1" applyBorder="1"/>
    <xf numFmtId="0" fontId="0" fillId="7" borderId="29" xfId="0" applyFill="1" applyBorder="1"/>
    <xf numFmtId="43" fontId="3" fillId="7" borderId="29" xfId="1" applyFont="1" applyFill="1" applyBorder="1"/>
    <xf numFmtId="0" fontId="3" fillId="7" borderId="29" xfId="0" applyFont="1" applyFill="1" applyBorder="1"/>
    <xf numFmtId="43" fontId="3" fillId="6" borderId="23" xfId="1" applyFont="1" applyFill="1" applyBorder="1"/>
    <xf numFmtId="0" fontId="0" fillId="12" borderId="0" xfId="0" applyFill="1"/>
    <xf numFmtId="164" fontId="3" fillId="6" borderId="23" xfId="1" applyNumberFormat="1" applyFont="1" applyFill="1" applyBorder="1"/>
    <xf numFmtId="164" fontId="3" fillId="5" borderId="38" xfId="1" applyNumberFormat="1" applyFont="1" applyFill="1" applyBorder="1"/>
    <xf numFmtId="164" fontId="3" fillId="5" borderId="39" xfId="1" applyNumberFormat="1" applyFont="1" applyFill="1" applyBorder="1"/>
    <xf numFmtId="164" fontId="3" fillId="7" borderId="29" xfId="1" applyNumberFormat="1" applyFont="1" applyFill="1" applyBorder="1"/>
    <xf numFmtId="0" fontId="0" fillId="14" borderId="0" xfId="0" applyFill="1"/>
    <xf numFmtId="0" fontId="0" fillId="10" borderId="29" xfId="0" applyFill="1" applyBorder="1"/>
    <xf numFmtId="164" fontId="3" fillId="11" borderId="29" xfId="1" applyNumberFormat="1" applyFont="1" applyFill="1" applyBorder="1"/>
    <xf numFmtId="164" fontId="0" fillId="0" borderId="9" xfId="1" applyNumberFormat="1" applyFont="1" applyFill="1" applyBorder="1"/>
    <xf numFmtId="164" fontId="0" fillId="0" borderId="29" xfId="0" applyNumberFormat="1" applyBorder="1"/>
    <xf numFmtId="164" fontId="0" fillId="0" borderId="38" xfId="0" applyNumberFormat="1" applyBorder="1"/>
    <xf numFmtId="164" fontId="0" fillId="0" borderId="23" xfId="0" applyNumberFormat="1" applyBorder="1"/>
    <xf numFmtId="164" fontId="0" fillId="0" borderId="37" xfId="0" applyNumberFormat="1" applyBorder="1"/>
    <xf numFmtId="165" fontId="0" fillId="0" borderId="23" xfId="0" applyNumberFormat="1" applyBorder="1"/>
    <xf numFmtId="165" fontId="0" fillId="0" borderId="37" xfId="0" applyNumberFormat="1" applyBorder="1"/>
    <xf numFmtId="165" fontId="0" fillId="0" borderId="38" xfId="0" applyNumberFormat="1" applyBorder="1"/>
    <xf numFmtId="165" fontId="0" fillId="0" borderId="29" xfId="0" applyNumberFormat="1" applyBorder="1"/>
    <xf numFmtId="164" fontId="0" fillId="0" borderId="43" xfId="1" applyNumberFormat="1" applyFont="1" applyBorder="1"/>
    <xf numFmtId="164" fontId="0" fillId="0" borderId="44" xfId="1" applyNumberFormat="1" applyFont="1" applyBorder="1"/>
    <xf numFmtId="164" fontId="0" fillId="0" borderId="45" xfId="1" applyNumberFormat="1" applyFont="1" applyBorder="1"/>
    <xf numFmtId="164" fontId="0" fillId="0" borderId="46" xfId="1" applyNumberFormat="1" applyFont="1" applyBorder="1"/>
    <xf numFmtId="0" fontId="0" fillId="3" borderId="0" xfId="0" applyFill="1" applyAlignment="1">
      <alignment horizontal="center"/>
    </xf>
    <xf numFmtId="0" fontId="0" fillId="4" borderId="0" xfId="0" applyFill="1"/>
    <xf numFmtId="0" fontId="12" fillId="8" borderId="0" xfId="0" applyFont="1" applyFill="1"/>
    <xf numFmtId="43" fontId="12" fillId="8" borderId="0" xfId="1" applyFont="1" applyFill="1" applyBorder="1" applyAlignment="1">
      <alignment horizontal="center"/>
    </xf>
    <xf numFmtId="0" fontId="12" fillId="8" borderId="2" xfId="0" applyFont="1" applyFill="1" applyBorder="1"/>
    <xf numFmtId="0" fontId="11" fillId="0" borderId="0" xfId="0" applyFont="1"/>
    <xf numFmtId="0" fontId="2" fillId="8" borderId="49" xfId="0" applyFont="1" applyFill="1" applyBorder="1"/>
    <xf numFmtId="0" fontId="2" fillId="8" borderId="50" xfId="0" applyFont="1" applyFill="1" applyBorder="1"/>
    <xf numFmtId="0" fontId="2" fillId="8" borderId="51" xfId="0" applyFont="1" applyFill="1" applyBorder="1"/>
    <xf numFmtId="0" fontId="2" fillId="8" borderId="52" xfId="0" applyFont="1" applyFill="1" applyBorder="1"/>
    <xf numFmtId="0" fontId="2" fillId="8" borderId="27" xfId="0" applyFont="1" applyFill="1" applyBorder="1"/>
    <xf numFmtId="0" fontId="2" fillId="8" borderId="25" xfId="0" applyFont="1" applyFill="1" applyBorder="1"/>
    <xf numFmtId="0" fontId="7" fillId="6" borderId="22" xfId="0" applyFont="1" applyFill="1" applyBorder="1"/>
    <xf numFmtId="0" fontId="7" fillId="5" borderId="53" xfId="0" applyFont="1" applyFill="1" applyBorder="1"/>
    <xf numFmtId="0" fontId="0" fillId="5" borderId="54" xfId="0" applyFill="1" applyBorder="1"/>
    <xf numFmtId="0" fontId="7" fillId="7" borderId="28" xfId="0" applyFont="1" applyFill="1" applyBorder="1"/>
    <xf numFmtId="0" fontId="13" fillId="4" borderId="0" xfId="0" applyFont="1" applyFill="1"/>
    <xf numFmtId="0" fontId="0" fillId="4" borderId="0" xfId="0" applyFill="1" applyAlignment="1">
      <alignment horizontal="center"/>
    </xf>
    <xf numFmtId="0" fontId="12" fillId="8" borderId="55" xfId="0" applyFont="1" applyFill="1" applyBorder="1"/>
    <xf numFmtId="0" fontId="0" fillId="15" borderId="1" xfId="0" applyFill="1" applyBorder="1"/>
    <xf numFmtId="43" fontId="0" fillId="4" borderId="11" xfId="1" applyFont="1" applyFill="1" applyBorder="1"/>
    <xf numFmtId="43" fontId="3" fillId="15" borderId="1" xfId="1" applyFont="1" applyFill="1" applyBorder="1"/>
    <xf numFmtId="0" fontId="0" fillId="4" borderId="8" xfId="0" applyFill="1" applyBorder="1"/>
    <xf numFmtId="0" fontId="7" fillId="4" borderId="0" xfId="0" applyFont="1" applyFill="1" applyAlignment="1">
      <alignment horizontal="left"/>
    </xf>
    <xf numFmtId="3" fontId="0" fillId="4" borderId="0" xfId="0" quotePrefix="1" applyNumberFormat="1" applyFill="1"/>
    <xf numFmtId="3" fontId="0" fillId="4" borderId="0" xfId="0" applyNumberFormat="1" applyFill="1"/>
    <xf numFmtId="0" fontId="0" fillId="4" borderId="0" xfId="0" quotePrefix="1" applyFill="1"/>
    <xf numFmtId="0" fontId="14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14" fillId="4" borderId="0" xfId="0" applyFont="1" applyFill="1"/>
    <xf numFmtId="164" fontId="0" fillId="0" borderId="12" xfId="1" applyNumberFormat="1" applyFont="1" applyFill="1" applyBorder="1"/>
    <xf numFmtId="164" fontId="0" fillId="0" borderId="14" xfId="1" applyNumberFormat="1" applyFont="1" applyFill="1" applyBorder="1"/>
    <xf numFmtId="0" fontId="7" fillId="14" borderId="56" xfId="0" applyFont="1" applyFill="1" applyBorder="1"/>
    <xf numFmtId="0" fontId="0" fillId="14" borderId="56" xfId="0" applyFill="1" applyBorder="1"/>
    <xf numFmtId="43" fontId="0" fillId="0" borderId="56" xfId="1" applyFont="1" applyBorder="1"/>
    <xf numFmtId="0" fontId="0" fillId="0" borderId="56" xfId="0" applyBorder="1"/>
    <xf numFmtId="0" fontId="17" fillId="0" borderId="0" xfId="0" applyFont="1"/>
    <xf numFmtId="164" fontId="0" fillId="0" borderId="56" xfId="1" applyNumberFormat="1" applyFont="1" applyBorder="1"/>
    <xf numFmtId="164" fontId="2" fillId="8" borderId="0" xfId="1" applyNumberFormat="1" applyFont="1" applyFill="1" applyBorder="1"/>
    <xf numFmtId="164" fontId="3" fillId="14" borderId="56" xfId="1" applyNumberFormat="1" applyFont="1" applyFill="1" applyBorder="1"/>
    <xf numFmtId="164" fontId="0" fillId="4" borderId="0" xfId="0" applyNumberFormat="1" applyFill="1"/>
    <xf numFmtId="0" fontId="7" fillId="5" borderId="59" xfId="0" applyFont="1" applyFill="1" applyBorder="1"/>
    <xf numFmtId="0" fontId="7" fillId="5" borderId="6" xfId="0" applyFont="1" applyFill="1" applyBorder="1"/>
    <xf numFmtId="164" fontId="7" fillId="5" borderId="6" xfId="0" applyNumberFormat="1" applyFont="1" applyFill="1" applyBorder="1"/>
    <xf numFmtId="0" fontId="7" fillId="5" borderId="60" xfId="0" applyFont="1" applyFill="1" applyBorder="1"/>
    <xf numFmtId="164" fontId="7" fillId="7" borderId="9" xfId="0" applyNumberFormat="1" applyFont="1" applyFill="1" applyBorder="1"/>
    <xf numFmtId="0" fontId="0" fillId="7" borderId="57" xfId="0" applyFill="1" applyBorder="1"/>
    <xf numFmtId="0" fontId="0" fillId="0" borderId="57" xfId="0" applyBorder="1"/>
    <xf numFmtId="164" fontId="3" fillId="7" borderId="57" xfId="1" applyNumberFormat="1" applyFont="1" applyFill="1" applyBorder="1"/>
    <xf numFmtId="164" fontId="5" fillId="0" borderId="56" xfId="1" applyNumberFormat="1" applyFont="1" applyBorder="1"/>
    <xf numFmtId="164" fontId="0" fillId="0" borderId="57" xfId="1" applyNumberFormat="1" applyFont="1" applyBorder="1"/>
    <xf numFmtId="164" fontId="0" fillId="0" borderId="57" xfId="1" applyNumberFormat="1" applyFont="1" applyFill="1" applyBorder="1"/>
    <xf numFmtId="164" fontId="0" fillId="0" borderId="56" xfId="1" applyNumberFormat="1" applyFont="1" applyFill="1" applyBorder="1"/>
    <xf numFmtId="164" fontId="10" fillId="0" borderId="4" xfId="1" applyNumberFormat="1" applyFont="1" applyFill="1" applyBorder="1"/>
    <xf numFmtId="164" fontId="9" fillId="0" borderId="4" xfId="1" applyNumberFormat="1" applyFont="1" applyFill="1" applyBorder="1"/>
    <xf numFmtId="43" fontId="0" fillId="0" borderId="66" xfId="1" applyFont="1" applyBorder="1"/>
    <xf numFmtId="164" fontId="0" fillId="0" borderId="66" xfId="1" applyNumberFormat="1" applyFont="1" applyBorder="1"/>
    <xf numFmtId="0" fontId="7" fillId="14" borderId="67" xfId="0" applyFont="1" applyFill="1" applyBorder="1"/>
    <xf numFmtId="0" fontId="0" fillId="14" borderId="67" xfId="0" applyFill="1" applyBorder="1"/>
    <xf numFmtId="0" fontId="7" fillId="14" borderId="68" xfId="0" applyFont="1" applyFill="1" applyBorder="1"/>
    <xf numFmtId="0" fontId="12" fillId="8" borderId="18" xfId="0" applyFont="1" applyFill="1" applyBorder="1"/>
    <xf numFmtId="164" fontId="3" fillId="14" borderId="67" xfId="1" applyNumberFormat="1" applyFont="1" applyFill="1" applyBorder="1"/>
    <xf numFmtId="0" fontId="2" fillId="8" borderId="8" xfId="0" applyFont="1" applyFill="1" applyBorder="1" applyAlignment="1">
      <alignment horizontal="left"/>
    </xf>
    <xf numFmtId="164" fontId="0" fillId="0" borderId="72" xfId="1" applyNumberFormat="1" applyFont="1" applyBorder="1"/>
    <xf numFmtId="164" fontId="0" fillId="0" borderId="73" xfId="1" applyNumberFormat="1" applyFont="1" applyBorder="1"/>
    <xf numFmtId="0" fontId="12" fillId="15" borderId="0" xfId="0" applyFont="1" applyFill="1"/>
    <xf numFmtId="43" fontId="12" fillId="15" borderId="0" xfId="1" applyFont="1" applyFill="1" applyBorder="1" applyAlignment="1">
      <alignment horizontal="center"/>
    </xf>
    <xf numFmtId="0" fontId="2" fillId="8" borderId="74" xfId="0" applyFont="1" applyFill="1" applyBorder="1"/>
    <xf numFmtId="0" fontId="2" fillId="8" borderId="75" xfId="0" applyFont="1" applyFill="1" applyBorder="1"/>
    <xf numFmtId="0" fontId="2" fillId="8" borderId="76" xfId="0" applyFont="1" applyFill="1" applyBorder="1" applyAlignment="1">
      <alignment horizontal="left"/>
    </xf>
    <xf numFmtId="0" fontId="0" fillId="5" borderId="76" xfId="0" applyFill="1" applyBorder="1"/>
    <xf numFmtId="0" fontId="2" fillId="8" borderId="41" xfId="0" applyFont="1" applyFill="1" applyBorder="1" applyAlignment="1">
      <alignment horizontal="left"/>
    </xf>
    <xf numFmtId="0" fontId="2" fillId="8" borderId="42" xfId="0" applyFont="1" applyFill="1" applyBorder="1" applyAlignment="1">
      <alignment horizontal="left"/>
    </xf>
    <xf numFmtId="0" fontId="15" fillId="4" borderId="0" xfId="0" applyFont="1" applyFill="1" applyAlignment="1">
      <alignment horizontal="left" vertical="center"/>
    </xf>
    <xf numFmtId="0" fontId="2" fillId="8" borderId="48" xfId="0" applyFont="1" applyFill="1" applyBorder="1" applyAlignment="1">
      <alignment horizontal="left"/>
    </xf>
    <xf numFmtId="164" fontId="2" fillId="8" borderId="0" xfId="1" applyNumberFormat="1" applyFont="1" applyFill="1" applyBorder="1" applyAlignment="1">
      <alignment horizontal="center"/>
    </xf>
    <xf numFmtId="0" fontId="2" fillId="8" borderId="77" xfId="0" applyFont="1" applyFill="1" applyBorder="1" applyAlignment="1">
      <alignment horizontal="left"/>
    </xf>
    <xf numFmtId="0" fontId="2" fillId="8" borderId="78" xfId="0" applyFont="1" applyFill="1" applyBorder="1" applyAlignment="1">
      <alignment horizontal="left"/>
    </xf>
    <xf numFmtId="0" fontId="2" fillId="8" borderId="6" xfId="0" applyFont="1" applyFill="1" applyBorder="1" applyAlignment="1">
      <alignment horizontal="left"/>
    </xf>
    <xf numFmtId="0" fontId="0" fillId="10" borderId="37" xfId="0" applyFill="1" applyBorder="1"/>
    <xf numFmtId="0" fontId="9" fillId="4" borderId="0" xfId="0" applyFont="1" applyFill="1" applyAlignment="1">
      <alignment horizontal="right"/>
    </xf>
    <xf numFmtId="0" fontId="9" fillId="4" borderId="0" xfId="0" applyFont="1" applyFill="1"/>
    <xf numFmtId="0" fontId="9" fillId="5" borderId="10" xfId="0" applyFont="1" applyFill="1" applyBorder="1" applyAlignment="1">
      <alignment horizontal="center"/>
    </xf>
    <xf numFmtId="0" fontId="9" fillId="6" borderId="12" xfId="0" applyFont="1" applyFill="1" applyBorder="1" applyAlignment="1">
      <alignment horizontal="center"/>
    </xf>
    <xf numFmtId="0" fontId="9" fillId="7" borderId="9" xfId="0" applyFont="1" applyFill="1" applyBorder="1" applyAlignment="1">
      <alignment horizontal="center"/>
    </xf>
    <xf numFmtId="164" fontId="9" fillId="0" borderId="12" xfId="1" applyNumberFormat="1" applyFont="1" applyFill="1" applyBorder="1" applyAlignment="1">
      <alignment horizontal="center"/>
    </xf>
    <xf numFmtId="0" fontId="2" fillId="8" borderId="0" xfId="0" applyFont="1" applyFill="1" applyAlignment="1">
      <alignment horizontal="center" wrapText="1"/>
    </xf>
    <xf numFmtId="0" fontId="9" fillId="14" borderId="56" xfId="0" applyFont="1" applyFill="1" applyBorder="1" applyAlignment="1">
      <alignment horizontal="center"/>
    </xf>
    <xf numFmtId="43" fontId="0" fillId="0" borderId="66" xfId="1" applyFont="1" applyFill="1" applyBorder="1"/>
    <xf numFmtId="0" fontId="0" fillId="4" borderId="0" xfId="0" applyFill="1" applyProtection="1">
      <protection locked="0"/>
    </xf>
    <xf numFmtId="0" fontId="0" fillId="0" borderId="31" xfId="0" applyBorder="1" applyProtection="1">
      <protection locked="0"/>
    </xf>
    <xf numFmtId="0" fontId="0" fillId="0" borderId="23" xfId="0" applyBorder="1" applyProtection="1">
      <protection locked="0"/>
    </xf>
    <xf numFmtId="0" fontId="7" fillId="6" borderId="12" xfId="0" applyFont="1" applyFill="1" applyBorder="1" applyProtection="1">
      <protection locked="0"/>
    </xf>
    <xf numFmtId="0" fontId="7" fillId="6" borderId="22" xfId="0" applyFont="1" applyFill="1" applyBorder="1" applyProtection="1">
      <protection locked="0"/>
    </xf>
    <xf numFmtId="0" fontId="0" fillId="0" borderId="0" xfId="0" applyProtection="1">
      <protection locked="0"/>
    </xf>
    <xf numFmtId="0" fontId="0" fillId="5" borderId="10" xfId="0" applyFill="1" applyBorder="1" applyProtection="1">
      <protection locked="0"/>
    </xf>
    <xf numFmtId="0" fontId="0" fillId="5" borderId="54" xfId="0" applyFill="1" applyBorder="1" applyProtection="1">
      <protection locked="0"/>
    </xf>
    <xf numFmtId="0" fontId="0" fillId="12" borderId="32" xfId="0" applyFill="1" applyBorder="1" applyProtection="1">
      <protection locked="0"/>
    </xf>
    <xf numFmtId="0" fontId="0" fillId="0" borderId="26" xfId="0" applyBorder="1" applyProtection="1">
      <protection locked="0"/>
    </xf>
    <xf numFmtId="0" fontId="0" fillId="12" borderId="0" xfId="0" applyFill="1" applyProtection="1">
      <protection locked="0"/>
    </xf>
    <xf numFmtId="0" fontId="0" fillId="4" borderId="40" xfId="0" applyFill="1" applyBorder="1" applyProtection="1">
      <protection locked="0"/>
    </xf>
    <xf numFmtId="0" fontId="7" fillId="7" borderId="9" xfId="0" applyFont="1" applyFill="1" applyBorder="1" applyProtection="1">
      <protection locked="0"/>
    </xf>
    <xf numFmtId="0" fontId="7" fillId="7" borderId="28" xfId="0" applyFont="1" applyFill="1" applyBorder="1" applyProtection="1">
      <protection locked="0"/>
    </xf>
    <xf numFmtId="0" fontId="0" fillId="0" borderId="29" xfId="0" applyBorder="1" applyProtection="1">
      <protection locked="0"/>
    </xf>
    <xf numFmtId="0" fontId="3" fillId="0" borderId="33" xfId="0" applyFont="1" applyBorder="1" applyProtection="1">
      <protection locked="0"/>
    </xf>
    <xf numFmtId="0" fontId="3" fillId="0" borderId="29" xfId="0" applyFont="1" applyBorder="1" applyProtection="1">
      <protection locked="0"/>
    </xf>
    <xf numFmtId="43" fontId="0" fillId="0" borderId="66" xfId="1" applyFont="1" applyBorder="1" applyProtection="1">
      <protection locked="0"/>
    </xf>
    <xf numFmtId="164" fontId="0" fillId="0" borderId="66" xfId="1" applyNumberFormat="1" applyFont="1" applyBorder="1" applyProtection="1">
      <protection locked="0"/>
    </xf>
    <xf numFmtId="164" fontId="0" fillId="0" borderId="34" xfId="1" applyNumberFormat="1" applyFont="1" applyBorder="1" applyProtection="1">
      <protection locked="0"/>
    </xf>
    <xf numFmtId="164" fontId="0" fillId="4" borderId="34" xfId="1" applyNumberFormat="1" applyFont="1" applyFill="1" applyBorder="1" applyProtection="1">
      <protection locked="0"/>
    </xf>
    <xf numFmtId="164" fontId="0" fillId="0" borderId="36" xfId="1" applyNumberFormat="1" applyFont="1" applyBorder="1" applyProtection="1">
      <protection locked="0"/>
    </xf>
    <xf numFmtId="0" fontId="0" fillId="0" borderId="32" xfId="0" applyBorder="1" applyProtection="1">
      <protection locked="0"/>
    </xf>
    <xf numFmtId="0" fontId="0" fillId="0" borderId="37" xfId="0" applyBorder="1" applyProtection="1">
      <protection locked="0"/>
    </xf>
    <xf numFmtId="43" fontId="12" fillId="8" borderId="0" xfId="1" applyFont="1" applyFill="1" applyBorder="1" applyAlignment="1" applyProtection="1">
      <alignment horizontal="center"/>
      <protection locked="0"/>
    </xf>
    <xf numFmtId="0" fontId="7" fillId="5" borderId="6" xfId="0" applyFont="1" applyFill="1" applyBorder="1" applyProtection="1">
      <protection locked="0"/>
    </xf>
    <xf numFmtId="0" fontId="0" fillId="13" borderId="37" xfId="0" applyFill="1" applyBorder="1" applyProtection="1">
      <protection locked="0"/>
    </xf>
    <xf numFmtId="0" fontId="0" fillId="14" borderId="0" xfId="0" applyFill="1" applyProtection="1">
      <protection locked="0"/>
    </xf>
    <xf numFmtId="0" fontId="0" fillId="0" borderId="69" xfId="0" applyBorder="1" applyProtection="1">
      <protection locked="0"/>
    </xf>
    <xf numFmtId="0" fontId="0" fillId="0" borderId="38" xfId="0" applyBorder="1" applyProtection="1">
      <protection locked="0"/>
    </xf>
    <xf numFmtId="0" fontId="0" fillId="13" borderId="32" xfId="0" applyFill="1" applyBorder="1" applyProtection="1">
      <protection locked="0"/>
    </xf>
    <xf numFmtId="0" fontId="0" fillId="10" borderId="37" xfId="0" applyFill="1" applyBorder="1" applyProtection="1">
      <protection locked="0"/>
    </xf>
    <xf numFmtId="43" fontId="12" fillId="15" borderId="0" xfId="1" applyFont="1" applyFill="1" applyBorder="1" applyAlignment="1" applyProtection="1">
      <alignment horizontal="center"/>
      <protection locked="0"/>
    </xf>
    <xf numFmtId="0" fontId="0" fillId="0" borderId="39" xfId="0" applyBorder="1" applyProtection="1">
      <protection locked="0"/>
    </xf>
    <xf numFmtId="0" fontId="15" fillId="4" borderId="0" xfId="0" applyFont="1" applyFill="1" applyAlignment="1">
      <alignment horizontal="left" vertical="center" wrapText="1"/>
    </xf>
    <xf numFmtId="0" fontId="18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0" fillId="4" borderId="0" xfId="0" applyFill="1" applyAlignment="1">
      <alignment horizontal="left" wrapText="1"/>
    </xf>
    <xf numFmtId="0" fontId="9" fillId="0" borderId="63" xfId="0" applyFont="1" applyBorder="1" applyAlignment="1">
      <alignment horizontal="center" vertical="center" wrapText="1"/>
    </xf>
    <xf numFmtId="0" fontId="9" fillId="0" borderId="64" xfId="0" applyFont="1" applyBorder="1" applyAlignment="1">
      <alignment horizontal="center" vertical="center" wrapText="1"/>
    </xf>
    <xf numFmtId="0" fontId="9" fillId="0" borderId="65" xfId="0" applyFont="1" applyBorder="1" applyAlignment="1">
      <alignment horizontal="center" vertical="center" wrapText="1"/>
    </xf>
    <xf numFmtId="0" fontId="0" fillId="0" borderId="70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9" fillId="0" borderId="63" xfId="0" applyFont="1" applyBorder="1" applyAlignment="1" applyProtection="1">
      <alignment horizontal="center" vertical="center" wrapText="1"/>
      <protection locked="0"/>
    </xf>
    <xf numFmtId="0" fontId="9" fillId="0" borderId="64" xfId="0" applyFont="1" applyBorder="1" applyAlignment="1" applyProtection="1">
      <alignment horizontal="center" vertical="center" wrapText="1"/>
      <protection locked="0"/>
    </xf>
    <xf numFmtId="0" fontId="9" fillId="0" borderId="65" xfId="0" applyFont="1" applyBorder="1" applyAlignment="1" applyProtection="1">
      <alignment horizontal="center" vertical="center" wrapText="1"/>
      <protection locked="0"/>
    </xf>
    <xf numFmtId="0" fontId="2" fillId="8" borderId="41" xfId="0" applyFont="1" applyFill="1" applyBorder="1" applyAlignment="1">
      <alignment horizontal="left"/>
    </xf>
    <xf numFmtId="0" fontId="2" fillId="8" borderId="42" xfId="0" applyFont="1" applyFill="1" applyBorder="1" applyAlignment="1">
      <alignment horizontal="left"/>
    </xf>
    <xf numFmtId="0" fontId="2" fillId="8" borderId="47" xfId="0" applyFont="1" applyFill="1" applyBorder="1" applyAlignment="1">
      <alignment horizontal="left"/>
    </xf>
    <xf numFmtId="0" fontId="2" fillId="8" borderId="48" xfId="0" applyFont="1" applyFill="1" applyBorder="1" applyAlignment="1">
      <alignment horizontal="left"/>
    </xf>
    <xf numFmtId="0" fontId="2" fillId="8" borderId="59" xfId="0" applyFont="1" applyFill="1" applyBorder="1" applyAlignment="1">
      <alignment horizontal="left"/>
    </xf>
    <xf numFmtId="0" fontId="2" fillId="8" borderId="76" xfId="0" applyFont="1" applyFill="1" applyBorder="1" applyAlignment="1">
      <alignment horizontal="left"/>
    </xf>
  </cellXfs>
  <cellStyles count="4">
    <cellStyle name="Milliers" xfId="1" builtinId="3"/>
    <cellStyle name="Milliers 2" xfId="3" xr:uid="{622C5778-5D00-4A36-855A-385584902C87}"/>
    <cellStyle name="Normal" xfId="0" builtinId="0"/>
    <cellStyle name="Normal 2" xfId="2" xr:uid="{28898495-FD19-4C0D-B85D-9A66FD4630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2</xdr:row>
      <xdr:rowOff>76200</xdr:rowOff>
    </xdr:from>
    <xdr:to>
      <xdr:col>8</xdr:col>
      <xdr:colOff>1038225</xdr:colOff>
      <xdr:row>6</xdr:row>
      <xdr:rowOff>198646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78E9D68-44A7-10FB-EBAF-A105837770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476250"/>
          <a:ext cx="6515100" cy="1074946"/>
        </a:xfrm>
        <a:prstGeom prst="rect">
          <a:avLst/>
        </a:prstGeom>
      </xdr:spPr>
    </xdr:pic>
    <xdr:clientData/>
  </xdr:twoCellAnchor>
  <xdr:oneCellAnchor>
    <xdr:from>
      <xdr:col>20</xdr:col>
      <xdr:colOff>133350</xdr:colOff>
      <xdr:row>2</xdr:row>
      <xdr:rowOff>76200</xdr:rowOff>
    </xdr:from>
    <xdr:ext cx="6515100" cy="1074946"/>
    <xdr:pic>
      <xdr:nvPicPr>
        <xdr:cNvPr id="8" name="Image 7">
          <a:extLst>
            <a:ext uri="{FF2B5EF4-FFF2-40B4-BE49-F238E27FC236}">
              <a16:creationId xmlns:a16="http://schemas.microsoft.com/office/drawing/2014/main" id="{7222AD8B-FD12-4330-B09E-D5F78D0D91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63650" y="476250"/>
          <a:ext cx="6515100" cy="1074946"/>
        </a:xfrm>
        <a:prstGeom prst="rect">
          <a:avLst/>
        </a:prstGeom>
      </xdr:spPr>
    </xdr:pic>
    <xdr:clientData/>
  </xdr:oneCellAnchor>
  <xdr:oneCellAnchor>
    <xdr:from>
      <xdr:col>10</xdr:col>
      <xdr:colOff>66675</xdr:colOff>
      <xdr:row>2</xdr:row>
      <xdr:rowOff>76200</xdr:rowOff>
    </xdr:from>
    <xdr:ext cx="6515100" cy="1074946"/>
    <xdr:pic>
      <xdr:nvPicPr>
        <xdr:cNvPr id="9" name="Image 8">
          <a:extLst>
            <a:ext uri="{FF2B5EF4-FFF2-40B4-BE49-F238E27FC236}">
              <a16:creationId xmlns:a16="http://schemas.microsoft.com/office/drawing/2014/main" id="{5EB7262A-6093-4C6C-B8E0-FE278491A7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476250"/>
          <a:ext cx="6515100" cy="107494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180975</xdr:rowOff>
    </xdr:from>
    <xdr:to>
      <xdr:col>4</xdr:col>
      <xdr:colOff>219075</xdr:colOff>
      <xdr:row>4</xdr:row>
      <xdr:rowOff>180975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111319F-C55D-9342-AEAE-9CC89B7727C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320" b="16791"/>
        <a:stretch>
          <a:fillRect/>
        </a:stretch>
      </xdr:blipFill>
      <xdr:spPr>
        <a:xfrm>
          <a:off x="1457325" y="581025"/>
          <a:ext cx="3276600" cy="428625"/>
        </a:xfrm>
        <a:prstGeom prst="rect">
          <a:avLst/>
        </a:prstGeom>
      </xdr:spPr>
    </xdr:pic>
    <xdr:clientData/>
  </xdr:twoCellAnchor>
  <xdr:oneCellAnchor>
    <xdr:from>
      <xdr:col>8</xdr:col>
      <xdr:colOff>0</xdr:colOff>
      <xdr:row>2</xdr:row>
      <xdr:rowOff>190500</xdr:rowOff>
    </xdr:from>
    <xdr:ext cx="3276600" cy="428625"/>
    <xdr:pic>
      <xdr:nvPicPr>
        <xdr:cNvPr id="2" name="Image 1">
          <a:extLst>
            <a:ext uri="{FF2B5EF4-FFF2-40B4-BE49-F238E27FC236}">
              <a16:creationId xmlns:a16="http://schemas.microsoft.com/office/drawing/2014/main" id="{416F78BC-38BB-467A-9FE8-A31D136187A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320" b="16791"/>
        <a:stretch>
          <a:fillRect/>
        </a:stretch>
      </xdr:blipFill>
      <xdr:spPr>
        <a:xfrm>
          <a:off x="7648575" y="590550"/>
          <a:ext cx="3276600" cy="428625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3</xdr:row>
      <xdr:rowOff>0</xdr:rowOff>
    </xdr:from>
    <xdr:to>
      <xdr:col>6</xdr:col>
      <xdr:colOff>371475</xdr:colOff>
      <xdr:row>5</xdr:row>
      <xdr:rowOff>47625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79BF743-76BE-4B10-AC8A-9DED9F7BD1F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320" b="16791"/>
        <a:stretch>
          <a:fillRect/>
        </a:stretch>
      </xdr:blipFill>
      <xdr:spPr>
        <a:xfrm>
          <a:off x="2828925" y="590550"/>
          <a:ext cx="3276600" cy="428625"/>
        </a:xfrm>
        <a:prstGeom prst="rect">
          <a:avLst/>
        </a:prstGeom>
      </xdr:spPr>
    </xdr:pic>
    <xdr:clientData/>
  </xdr:twoCellAnchor>
  <xdr:oneCellAnchor>
    <xdr:from>
      <xdr:col>13</xdr:col>
      <xdr:colOff>428625</xdr:colOff>
      <xdr:row>3</xdr:row>
      <xdr:rowOff>0</xdr:rowOff>
    </xdr:from>
    <xdr:ext cx="3276600" cy="428625"/>
    <xdr:pic>
      <xdr:nvPicPr>
        <xdr:cNvPr id="3" name="Image 2">
          <a:extLst>
            <a:ext uri="{FF2B5EF4-FFF2-40B4-BE49-F238E27FC236}">
              <a16:creationId xmlns:a16="http://schemas.microsoft.com/office/drawing/2014/main" id="{871EA80D-F94C-4248-AD85-A982C25012A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320" b="16791"/>
        <a:stretch>
          <a:fillRect/>
        </a:stretch>
      </xdr:blipFill>
      <xdr:spPr>
        <a:xfrm>
          <a:off x="2828925" y="666750"/>
          <a:ext cx="3276600" cy="42862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299406</xdr:colOff>
      <xdr:row>2</xdr:row>
      <xdr:rowOff>76200</xdr:rowOff>
    </xdr:from>
    <xdr:to>
      <xdr:col>13</xdr:col>
      <xdr:colOff>838200</xdr:colOff>
      <xdr:row>6</xdr:row>
      <xdr:rowOff>47625</xdr:rowOff>
    </xdr:to>
    <xdr:pic>
      <xdr:nvPicPr>
        <xdr:cNvPr id="5" name="Image 4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32D58203-C4B5-415C-BA99-3FA10181E0C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39926"/>
        <a:stretch/>
      </xdr:blipFill>
      <xdr:spPr>
        <a:xfrm>
          <a:off x="9424356" y="476250"/>
          <a:ext cx="1834194" cy="923925"/>
        </a:xfrm>
        <a:prstGeom prst="rect">
          <a:avLst/>
        </a:prstGeom>
      </xdr:spPr>
    </xdr:pic>
    <xdr:clientData/>
  </xdr:twoCellAnchor>
  <xdr:twoCellAnchor editAs="oneCell">
    <xdr:from>
      <xdr:col>2</xdr:col>
      <xdr:colOff>270831</xdr:colOff>
      <xdr:row>2</xdr:row>
      <xdr:rowOff>76200</xdr:rowOff>
    </xdr:from>
    <xdr:to>
      <xdr:col>4</xdr:col>
      <xdr:colOff>714375</xdr:colOff>
      <xdr:row>6</xdr:row>
      <xdr:rowOff>47625</xdr:rowOff>
    </xdr:to>
    <xdr:pic>
      <xdr:nvPicPr>
        <xdr:cNvPr id="6" name="Image 5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F2B0ABAD-7AAF-44D6-9E02-7CCBDE5563E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39926"/>
        <a:stretch/>
      </xdr:blipFill>
      <xdr:spPr>
        <a:xfrm>
          <a:off x="2480631" y="476250"/>
          <a:ext cx="1834194" cy="923925"/>
        </a:xfrm>
        <a:prstGeom prst="rect">
          <a:avLst/>
        </a:prstGeom>
      </xdr:spPr>
    </xdr:pic>
    <xdr:clientData/>
  </xdr:twoCellAnchor>
  <xdr:twoCellAnchor editAs="oneCell">
    <xdr:from>
      <xdr:col>20</xdr:col>
      <xdr:colOff>375606</xdr:colOff>
      <xdr:row>2</xdr:row>
      <xdr:rowOff>76200</xdr:rowOff>
    </xdr:from>
    <xdr:to>
      <xdr:col>23</xdr:col>
      <xdr:colOff>114300</xdr:colOff>
      <xdr:row>6</xdr:row>
      <xdr:rowOff>47625</xdr:rowOff>
    </xdr:to>
    <xdr:pic>
      <xdr:nvPicPr>
        <xdr:cNvPr id="7" name="Image 6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BBAF504E-1D50-4FC5-86B9-821F9100387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39926"/>
        <a:stretch/>
      </xdr:blipFill>
      <xdr:spPr>
        <a:xfrm>
          <a:off x="16406181" y="476250"/>
          <a:ext cx="1834194" cy="923925"/>
        </a:xfrm>
        <a:prstGeom prst="rect">
          <a:avLst/>
        </a:prstGeom>
      </xdr:spPr>
    </xdr:pic>
    <xdr:clientData/>
  </xdr:twoCellAnchor>
  <xdr:twoCellAnchor>
    <xdr:from>
      <xdr:col>4</xdr:col>
      <xdr:colOff>714375</xdr:colOff>
      <xdr:row>8</xdr:row>
      <xdr:rowOff>0</xdr:rowOff>
    </xdr:from>
    <xdr:to>
      <xdr:col>8</xdr:col>
      <xdr:colOff>0</xdr:colOff>
      <xdr:row>14</xdr:row>
      <xdr:rowOff>0</xdr:rowOff>
    </xdr:to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8952F011-7DF5-45A9-D5AB-B5E8D5BFDA3A}"/>
            </a:ext>
          </a:extLst>
        </xdr:cNvPr>
        <xdr:cNvSpPr txBox="1"/>
      </xdr:nvSpPr>
      <xdr:spPr>
        <a:xfrm>
          <a:off x="4524375" y="1781175"/>
          <a:ext cx="2781300" cy="114300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accent2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fr-FR" sz="1100"/>
            <a:t>Le SIVEP (Service d'Inspection Vétérinaire Et Phytosanitaire) aux frontières est un service à compétence nationale placé sous l'autorité du sous-directeur des affaires sanitaires européennes et internationales au sein de la direction générale de l'alimentation.</a:t>
          </a:r>
        </a:p>
      </xdr:txBody>
    </xdr:sp>
    <xdr:clientData/>
  </xdr:twoCellAnchor>
  <xdr:twoCellAnchor>
    <xdr:from>
      <xdr:col>13</xdr:col>
      <xdr:colOff>714375</xdr:colOff>
      <xdr:row>8</xdr:row>
      <xdr:rowOff>0</xdr:rowOff>
    </xdr:from>
    <xdr:to>
      <xdr:col>17</xdr:col>
      <xdr:colOff>0</xdr:colOff>
      <xdr:row>14</xdr:row>
      <xdr:rowOff>0</xdr:rowOff>
    </xdr:to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DC4FC334-8B82-444D-AD74-F804DE00B7C7}"/>
            </a:ext>
          </a:extLst>
        </xdr:cNvPr>
        <xdr:cNvSpPr txBox="1"/>
      </xdr:nvSpPr>
      <xdr:spPr>
        <a:xfrm>
          <a:off x="11801475" y="1733550"/>
          <a:ext cx="2781300" cy="114300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accent2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fr-FR" sz="1100"/>
            <a:t>Le SIVEP (Service d'Inspection Vétérinaire Et Phytosanitaire) aux frontières est un service à compétence nationale placé sous l'autorité du sous-directeur des affaires sanitaires européennes et internationales au sein de la direction générale de l'alimentation.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723900</xdr:colOff>
      <xdr:row>2</xdr:row>
      <xdr:rowOff>85725</xdr:rowOff>
    </xdr:from>
    <xdr:to>
      <xdr:col>3</xdr:col>
      <xdr:colOff>443544</xdr:colOff>
      <xdr:row>6</xdr:row>
      <xdr:rowOff>171450</xdr:rowOff>
    </xdr:to>
    <xdr:pic>
      <xdr:nvPicPr>
        <xdr:cNvPr id="3" name="Image 2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26FD0795-8331-4A48-8F0A-71965D4DFE5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39926"/>
        <a:stretch/>
      </xdr:blipFill>
      <xdr:spPr>
        <a:xfrm>
          <a:off x="2171700" y="485775"/>
          <a:ext cx="1834194" cy="923925"/>
        </a:xfrm>
        <a:prstGeom prst="rect">
          <a:avLst/>
        </a:prstGeom>
      </xdr:spPr>
    </xdr:pic>
    <xdr:clientData/>
  </xdr:twoCellAnchor>
  <xdr:oneCellAnchor>
    <xdr:from>
      <xdr:col>8</xdr:col>
      <xdr:colOff>723900</xdr:colOff>
      <xdr:row>2</xdr:row>
      <xdr:rowOff>85725</xdr:rowOff>
    </xdr:from>
    <xdr:ext cx="1834194" cy="923925"/>
    <xdr:pic>
      <xdr:nvPicPr>
        <xdr:cNvPr id="5" name="Image 4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56DEF5F4-8532-4342-8A69-84FD6F421BE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39926"/>
        <a:stretch/>
      </xdr:blipFill>
      <xdr:spPr>
        <a:xfrm>
          <a:off x="2171700" y="485775"/>
          <a:ext cx="1834194" cy="923925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880431</xdr:colOff>
      <xdr:row>0</xdr:row>
      <xdr:rowOff>0</xdr:rowOff>
    </xdr:from>
    <xdr:ext cx="1834194" cy="923925"/>
    <xdr:pic>
      <xdr:nvPicPr>
        <xdr:cNvPr id="3" name="Image 2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7B287EF9-B859-4707-919C-C550D9DFC77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39926"/>
        <a:stretch/>
      </xdr:blipFill>
      <xdr:spPr>
        <a:xfrm>
          <a:off x="7366956" y="0"/>
          <a:ext cx="1834194" cy="923925"/>
        </a:xfrm>
        <a:prstGeom prst="rect">
          <a:avLst/>
        </a:prstGeom>
      </xdr:spPr>
    </xdr:pic>
    <xdr:clientData/>
  </xdr:oneCellAnchor>
  <xdr:oneCellAnchor>
    <xdr:from>
      <xdr:col>18</xdr:col>
      <xdr:colOff>756606</xdr:colOff>
      <xdr:row>0</xdr:row>
      <xdr:rowOff>0</xdr:rowOff>
    </xdr:from>
    <xdr:ext cx="1834194" cy="923925"/>
    <xdr:pic>
      <xdr:nvPicPr>
        <xdr:cNvPr id="4" name="Image 3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AEAE4104-9388-4AD5-B7B4-B558885367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b="39926"/>
        <a:stretch/>
      </xdr:blipFill>
      <xdr:spPr>
        <a:xfrm>
          <a:off x="16482381" y="0"/>
          <a:ext cx="1834194" cy="923925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ZERES Aude-Marie" id="{09207BFE-6F95-45C2-8CD5-6E640975C3DD}" userId="S::aude-marie.mazeres@portsducalvados.fr::5b7cb0b7-dc01-458e-9395-2d1d6227b219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D12" dT="2025-10-07T14:17:59.57" personId="{09207BFE-6F95-45C2-8CD5-6E640975C3DD}" id="{029C09CD-EF01-4D7C-8146-DED8C3D4DA37}">
    <text>Nombre de bacs collectés</text>
  </threadedComment>
  <threadedComment ref="AD14" dT="2025-10-02T14:51:06.92" personId="{09207BFE-6F95-45C2-8CD5-6E640975C3DD}" id="{63BE8FD0-E9D9-457A-8BAF-9908E297EAD7}">
    <text>Dont 9 en duo avec la benne bois</text>
  </threadedComment>
  <threadedComment ref="AA15" dT="2025-10-08T13:09:55.85" personId="{09207BFE-6F95-45C2-8CD5-6E640975C3DD}" id="{3D87AA7D-81FD-4037-914B-04C3016E410F}">
    <text>3 bacs à chaque passage</text>
  </threadedComment>
  <threadedComment ref="V16" dT="2025-10-02T13:56:42.01" personId="{09207BFE-6F95-45C2-8CD5-6E640975C3DD}" id="{84115727-035A-4559-9CB8-C4697EC5B176}">
    <text>1 fût + 2 CP à chaque passage</text>
  </threadedComment>
  <threadedComment ref="W16" dT="2025-10-02T13:56:56.87" personId="{09207BFE-6F95-45C2-8CD5-6E640975C3DD}" id="{131B704E-FBF5-412E-9152-64379861F488}">
    <text>2 fûts + 2 CP + 4 palettes filmées à chaque passage</text>
  </threadedComment>
  <threadedComment ref="Y16" dT="2025-10-02T14:00:46.39" personId="{09207BFE-6F95-45C2-8CD5-6E640975C3DD}" id="{441B8E6A-92B8-47CC-B4B7-3EC5BC481C82}">
    <text>1 fût + 1 CP à chaque passage</text>
  </threadedComment>
  <threadedComment ref="Z16" dT="2025-10-02T14:01:42.75" personId="{09207BFE-6F95-45C2-8CD5-6E640975C3DD}" id="{28D611A9-18BD-4F0B-A9FC-90A791802A1E}">
    <text>2 fûts + 3 CP à chaque passage, groupé avec les autres sites de Deauville Trouville</text>
  </threadedComment>
  <threadedComment ref="AA16" dT="2025-10-02T14:05:00.89" personId="{09207BFE-6F95-45C2-8CD5-6E640975C3DD}" id="{E8109617-FA6A-4FB7-B332-1A5AED4BE6C1}">
    <text>1 fût + 4 CP à chaque passage, groupé avec les autres sites de Deauville Trouville</text>
  </threadedComment>
  <threadedComment ref="AC16" dT="2025-10-02T14:07:49.80" personId="{09207BFE-6F95-45C2-8CD5-6E640975C3DD}" id="{0973B943-CA78-4979-8DFC-E1908AE640A0}">
    <text>2 fûts + 4 CP à chaque passage</text>
  </threadedComment>
  <threadedComment ref="Y18" dT="2025-10-02T14:49:00.46" personId="{09207BFE-6F95-45C2-8CD5-6E640975C3DD}" id="{AA104260-1750-4662-BDAF-287EA0DC8D59}">
    <text>N’aura plus lieu</text>
  </threadedComment>
  <threadedComment ref="G24" dT="2025-10-07T14:02:48.52" personId="{09207BFE-6F95-45C2-8CD5-6E640975C3DD}" id="{936D41F7-619C-415B-84B4-4B748EDA4F85}">
    <text>283 bacs collectés d’avril à décembre (bateaux de croisière)</text>
  </threadedComment>
  <threadedComment ref="Q24" dT="2025-10-07T14:01:52.23" personId="{09207BFE-6F95-45C2-8CD5-6E640975C3DD}" id="{0BFACA13-D6A3-40D2-8373-B8358A504662}">
    <text>270 bacs collectés d’avril à décembre (bateaux de croisière)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11" dT="2025-10-07T14:31:08.11" personId="{09207BFE-6F95-45C2-8CD5-6E640975C3DD}" id="{B70ACEDC-6BD4-421C-9A5F-C20EF2D8AD1C}">
    <text>Coût de collecte d’un bac</text>
  </threadedComment>
  <threadedComment ref="B14" dT="2025-10-02T13:15:52.81" personId="{09207BFE-6F95-45C2-8CD5-6E640975C3DD}" id="{6776442E-C96C-491F-A2E9-55BF91DC2F7E}">
    <text>Coût de collecte de 2 bennes (cas PEB)</text>
  </threadedComment>
  <threadedComment ref="B15" dT="2025-10-02T13:15:29.05" personId="{09207BFE-6F95-45C2-8CD5-6E640975C3DD}" id="{0B77E661-5606-426C-8183-CAAA798AE722}">
    <text>Coût de collecte d’une seule benne</text>
  </threadedComment>
  <threadedComment ref="B18" dT="2025-10-02T13:13:14.54" personId="{09207BFE-6F95-45C2-8CD5-6E640975C3DD}" id="{A7225587-0EF0-46D0-966C-52C743B2D032}">
    <text>Coût de collecte d’un à six bacs</text>
  </threadedComment>
  <threadedComment ref="B19" dT="2025-10-02T13:16:33.08" personId="{09207BFE-6F95-45C2-8CD5-6E640975C3DD}" id="{D438FF5A-3317-4FB5-AFEC-BCF07AB2610F}">
    <text>Coût de collecte d’un fût</text>
  </threadedComment>
  <threadedComment ref="B20" dT="2025-10-02T13:09:22.44" personId="{09207BFE-6F95-45C2-8CD5-6E640975C3DD}" id="{64B8E195-538E-4A9B-8A2A-ECB30BCCC79A}">
    <text>Coût de collecte d’une CP</text>
  </threadedComment>
  <threadedComment ref="B21" dT="2025-10-02T13:19:16.01" personId="{09207BFE-6F95-45C2-8CD5-6E640975C3DD}" id="{BCB182B4-0A84-475D-AFD6-60F495DDB176}">
    <text>Coût de collecte d’un fût</text>
  </threadedComment>
  <threadedComment ref="B22" dT="2025-10-02T13:09:31.90" personId="{09207BFE-6F95-45C2-8CD5-6E640975C3DD}" id="{06014ACD-4734-46A3-A524-C8038974B7DB}">
    <text>Coût de collecte d’un fût</text>
  </threadedComment>
  <threadedComment ref="B23" dT="2025-10-02T13:19:42.11" personId="{09207BFE-6F95-45C2-8CD5-6E640975C3DD}" id="{D5EB40B7-F403-44AB-A637-E309B8972282}">
    <text>Coût de collecte d’un fût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E12" dT="2025-10-02T13:06:01.90" personId="{09207BFE-6F95-45C2-8CD5-6E640975C3DD}" id="{0D893B10-7D38-4963-B08F-5DA974984163}">
    <text>Coût de collecte d’un bac</text>
  </threadedComment>
  <threadedComment ref="B17" dT="2025-10-02T14:22:42.42" personId="{09207BFE-6F95-45C2-8CD5-6E640975C3DD}" id="{2729AC43-6591-412F-BC29-3399AF3C44F5}">
    <text>Coût de location d’une benne</text>
  </threadedComment>
  <threadedComment ref="E17" dT="2025-10-02T13:05:46.21" personId="{09207BFE-6F95-45C2-8CD5-6E640975C3DD}" id="{FE70213E-50A2-4935-8E5A-1F87FE82F279}">
    <text>Coût de collecte de 2 bennes (cas PEB)</text>
  </threadedComment>
  <threadedComment ref="B18" dT="2025-10-02T14:22:52.18" personId="{09207BFE-6F95-45C2-8CD5-6E640975C3DD}" id="{4CDE61B9-4596-4C16-9222-561866ADBF94}">
    <text>Coût de location d’une benne</text>
  </threadedComment>
  <threadedComment ref="E18" dT="2025-10-02T13:06:01.90" personId="{09207BFE-6F95-45C2-8CD5-6E640975C3DD}" id="{F960D686-1E76-4CA6-A101-19540B43CC89}">
    <text>Coût de collecte d’une seule benne</text>
  </threadedComment>
  <threadedComment ref="B23" dT="2025-10-02T13:05:31.56" personId="{09207BFE-6F95-45C2-8CD5-6E640975C3DD}" id="{2A9675D6-EB79-44CB-9040-5CF5D80D3F20}">
    <text>Coût de location d’un bac</text>
  </threadedComment>
  <threadedComment ref="E23" dT="2025-10-02T13:13:14.54" personId="{09207BFE-6F95-45C2-8CD5-6E640975C3DD}" id="{5E0892C7-AEA0-4B73-9721-9062A28C0B87}">
    <text>Coût de collecte d’un à six bacs</text>
  </threadedComment>
  <threadedComment ref="B24" dT="2025-10-02T13:39:43.00" personId="{09207BFE-6F95-45C2-8CD5-6E640975C3DD}" id="{033E8BEA-2B92-490E-B306-4028003411CB}">
    <text>Coût de location d’un fût</text>
  </threadedComment>
  <threadedComment ref="E24" dT="2025-10-02T13:16:33.08" personId="{09207BFE-6F95-45C2-8CD5-6E640975C3DD}" id="{89C6935C-7E6A-48A7-9220-924ED75C5AB5}">
    <text>Coût de collecte d’un fût</text>
  </threadedComment>
  <threadedComment ref="B25" dT="2025-10-01T10:41:17.65" personId="{09207BFE-6F95-45C2-8CD5-6E640975C3DD}" id="{FEA7424D-3C62-416A-BA45-5EE23288534F}">
    <text>Coût de location d’une CP</text>
  </threadedComment>
  <threadedComment ref="E25" dT="2025-10-02T13:09:22.44" personId="{09207BFE-6F95-45C2-8CD5-6E640975C3DD}" id="{C91E5B9A-91F8-4D56-855D-05E739F71587}">
    <text>Coût de collecte d’une CP</text>
  </threadedComment>
  <threadedComment ref="B26" dT="2025-10-02T13:39:20.36" personId="{09207BFE-6F95-45C2-8CD5-6E640975C3DD}" id="{73D34A64-21EC-4138-A6B7-03E579080A06}">
    <text>Coût de location d’un fût</text>
  </threadedComment>
  <threadedComment ref="E26" dT="2025-10-02T13:19:16.01" personId="{09207BFE-6F95-45C2-8CD5-6E640975C3DD}" id="{6F94F169-7218-4734-AD15-EC84F123FE3E}">
    <text>Coût de collecte d’un fût</text>
  </threadedComment>
  <threadedComment ref="E28" dT="2025-10-02T14:17:40.05" personId="{09207BFE-6F95-45C2-8CD5-6E640975C3DD}" id="{665B820B-FA42-49D4-903D-CB34CBFDF1E9}">
    <text>Coût de collecte d’un fût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T23" dT="2025-10-03T12:33:46.76" personId="{09207BFE-6F95-45C2-8CD5-6E640975C3DD}" id="{4BB2D257-DD35-49AA-9019-79507A14CD0B}">
    <text>1 passage comprend la collecte de 6 bacs</text>
  </threadedComment>
  <threadedComment ref="U25" dT="2025-10-03T12:40:03.52" personId="{09207BFE-6F95-45C2-8CD5-6E640975C3DD}" id="{AF5640A3-BB6D-499D-84A0-C8B1E29F1BEB}">
    <text>3 fûts + 2 CP</text>
  </threadedComment>
  <threadedComment ref="X25" dT="2025-10-03T12:53:16.63" personId="{09207BFE-6F95-45C2-8CD5-6E640975C3DD}" id="{AAAE864E-1E52-4A7A-9098-C911BEC02A40}">
    <text>1 fût + 4 CP à chaque passage</text>
  </threadedComment>
  <threadedComment ref="Y25" dT="2025-10-03T12:42:13.26" personId="{09207BFE-6F95-45C2-8CD5-6E640975C3DD}" id="{EBC8B63E-64FD-4446-8ECC-49419516B091}">
    <text>4 CP</text>
  </threadedComment>
  <threadedComment ref="M49" dT="2025-10-03T12:24:59.78" personId="{09207BFE-6F95-45C2-8CD5-6E640975C3DD}" id="{B0DDCA18-9E70-4F70-B2AA-EE8C5B277A91}">
    <text>Séparateurs Terminal Ferry</text>
  </threadedComment>
  <threadedComment ref="M50" dT="2025-10-03T09:46:37.47" personId="{09207BFE-6F95-45C2-8CD5-6E640975C3DD}" id="{BDECBA01-7D29-4C01-910B-218B524663E1}">
    <text>Séparateurs Terminal Ferry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B12" dT="2025-10-02T13:15:29.05" personId="{09207BFE-6F95-45C2-8CD5-6E640975C3DD}" id="{DB1DED5E-BB10-41E5-A869-F4E69A8A9FCB}">
    <text>Coût de collecte de 6 bacs</text>
  </threadedComment>
  <threadedComment ref="B15" dT="2025-10-02T13:15:29.05" personId="{09207BFE-6F95-45C2-8CD5-6E640975C3DD}" id="{30607779-E414-4C0D-926D-81B35F5A71D3}">
    <text>Coût de collecte d’une benne</text>
  </threadedComment>
  <threadedComment ref="B18" dT="2025-10-03T13:31:34.19" personId="{09207BFE-6F95-45C2-8CD5-6E640975C3DD}" id="{598A1EAC-96C5-4CD3-A599-FA417A6E9FFA}">
    <text>Coût de collecte d’un fût</text>
  </threadedComment>
  <threadedComment ref="B19" dT="2025-10-03T13:31:46.34" personId="{09207BFE-6F95-45C2-8CD5-6E640975C3DD}" id="{6439C1C3-EACA-4CA3-9AEF-6E7AA47F2C1F}">
    <text>Coût de collecte d’une CP</text>
  </threadedComment>
  <threadedComment ref="B20" dT="2025-10-03T13:31:50.20" personId="{09207BFE-6F95-45C2-8CD5-6E640975C3DD}" id="{AE971A24-700B-40C9-89BB-5EADC9742B47}">
    <text>Coût de collecte d’une CP</text>
  </threadedComment>
  <threadedComment ref="B21" dT="2025-10-03T13:31:56.75" personId="{09207BFE-6F95-45C2-8CD5-6E640975C3DD}" id="{0C5201ED-8001-402D-A16A-3191A02D5021}">
    <text>Coût de collecte d’un fût</text>
  </threadedComment>
  <threadedComment ref="B22" dT="2025-10-03T13:32:00.65" personId="{09207BFE-6F95-45C2-8CD5-6E640975C3DD}" id="{67304499-FE28-41D5-83E7-7DF682A2548A}">
    <text>Coût de collecte d’une CP</text>
  </threadedComment>
  <threadedComment ref="B23" dT="2025-10-03T13:32:05.42" personId="{09207BFE-6F95-45C2-8CD5-6E640975C3DD}" id="{6D83674A-4FB7-44A3-9F93-4EAC7CB5A22A}">
    <text>Coût de collecte d’une CP</text>
  </threadedComment>
  <threadedComment ref="B24" dT="2025-10-03T13:32:09.32" personId="{09207BFE-6F95-45C2-8CD5-6E640975C3DD}" id="{E18BEE85-63F9-4620-BE11-23476E47FD9B}">
    <text>Coût de collecte d’un fût</text>
  </threadedComment>
  <threadedComment ref="B25" dT="2025-10-03T13:32:44.70" personId="{09207BFE-6F95-45C2-8CD5-6E640975C3DD}" id="{80B93034-1077-4FD7-86D1-5FE688509FA6}">
    <text>Coût de collecte d’un fût</text>
  </threadedComment>
  <threadedComment ref="B26" dT="2025-10-02T13:16:33.08" personId="{09207BFE-6F95-45C2-8CD5-6E640975C3DD}" id="{2B3F5CE2-A828-4A8D-8A43-6A0FBB9A42F7}">
    <text>Coût de collecte d’un fût</text>
  </threadedComment>
  <threadedComment ref="B27" dT="2025-10-03T13:32:51.81" personId="{09207BFE-6F95-45C2-8CD5-6E640975C3DD}" id="{554FF6C6-5292-45CB-90E1-69E8A3F7D9F8}">
    <text>Coût de collecte équivalent à une CP</text>
  </threadedComment>
  <threadedComment ref="B28" dT="2025-10-02T13:09:22.44" personId="{09207BFE-6F95-45C2-8CD5-6E640975C3DD}" id="{C77F9B07-5E59-47D3-94B8-DA9DDE937979}">
    <text>Coût de collecte équivalent à une CP</text>
  </threadedComment>
  <threadedComment ref="B29" dT="2025-10-02T13:19:16.01" personId="{09207BFE-6F95-45C2-8CD5-6E640975C3DD}" id="{A86910A3-C02E-4C57-8B4A-6D93CFE2CFED}">
    <text>Coût de collecte équivalent à une CP</text>
  </threadedComment>
  <threadedComment ref="B30" dT="2025-10-02T13:09:31.90" personId="{09207BFE-6F95-45C2-8CD5-6E640975C3DD}" id="{E0AC4376-2016-4952-B489-112E626B1A7F}">
    <text>Coût de collecte d’une CP</text>
  </threadedComment>
  <threadedComment ref="B31" dT="2025-10-02T13:19:42.11" personId="{09207BFE-6F95-45C2-8CD5-6E640975C3DD}" id="{0466C934-A3B2-4EE8-8FAD-854468686AD9}">
    <text>Coût de collecte d’un fût</text>
  </threadedComment>
  <threadedComment ref="B32" dT="2025-10-03T13:32:57.74" personId="{09207BFE-6F95-45C2-8CD5-6E640975C3DD}" id="{70104CB9-8A6C-4CD5-9B54-969FD95A3EFA}">
    <text>Coût de collecte équivalent à une CP</text>
  </threadedComment>
  <threadedComment ref="B33" dT="2025-10-03T13:33:02.46" personId="{09207BFE-6F95-45C2-8CD5-6E640975C3DD}" id="{E6C5DCC5-5770-4935-B412-486767248343}">
    <text>Coût de collecte équivalent à une CP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B9" dT="2025-10-03T14:33:49.76" personId="{09207BFE-6F95-45C2-8CD5-6E640975C3DD}" id="{AE2CB2A5-5BFE-4D0E-8779-A2701EA2AED0}">
    <text>Coût de location d’un bac</text>
  </threadedComment>
  <threadedComment ref="E9" dT="2025-10-02T13:06:01.90" personId="{09207BFE-6F95-45C2-8CD5-6E640975C3DD}" id="{ACB11381-DA54-4E79-9C61-2846DAB8963D}">
    <text>Coût de collecte d’un à six bacs</text>
  </threadedComment>
  <threadedComment ref="B13" dT="2025-10-02T14:22:52.18" personId="{09207BFE-6F95-45C2-8CD5-6E640975C3DD}" id="{3132E8A4-5DE1-468F-B009-FE842E23D704}">
    <text>Coût de location d’une benne</text>
  </threadedComment>
  <threadedComment ref="E13" dT="2025-10-03T14:35:56.90" personId="{09207BFE-6F95-45C2-8CD5-6E640975C3DD}" id="{7773764A-1B89-4360-839F-D77ECBF9408C}">
    <text>Coût de collecte d’une benne</text>
  </threadedComment>
  <threadedComment ref="B17" dT="2025-10-03T13:31:34.19" personId="{09207BFE-6F95-45C2-8CD5-6E640975C3DD}" id="{EED5CA7D-5851-49D7-820F-32DE0E5279F2}">
    <text>Coût de location d’un fût</text>
  </threadedComment>
  <threadedComment ref="E17" dT="2025-10-02T13:19:16.01" personId="{09207BFE-6F95-45C2-8CD5-6E640975C3DD}" id="{D4677D8A-0EC3-4381-B6A9-7EDACB2CB216}">
    <text>Coût de collecte d’un fût</text>
  </threadedComment>
  <threadedComment ref="B18" dT="2025-10-03T13:31:46.34" personId="{09207BFE-6F95-45C2-8CD5-6E640975C3DD}" id="{E37D7EC7-0A59-4279-933C-540F50EA0DEB}">
    <text>Coût de location d’une CP</text>
  </threadedComment>
  <threadedComment ref="E18" dT="2025-10-02T13:09:22.44" personId="{09207BFE-6F95-45C2-8CD5-6E640975C3DD}" id="{F4DD1C60-2A5B-40EA-8CCA-CC76F0DEBE4D}">
    <text>Coût de collecte d’une CP</text>
  </threadedComment>
  <threadedComment ref="B19" dT="2025-10-03T13:31:50.20" personId="{09207BFE-6F95-45C2-8CD5-6E640975C3DD}" id="{D4B32D9E-C1BE-4D06-A5E3-572FCA31C22E}">
    <text>Coût de location d’une CP</text>
  </threadedComment>
  <threadedComment ref="E19" dT="2025-10-02T13:09:22.44" personId="{09207BFE-6F95-45C2-8CD5-6E640975C3DD}" id="{B99E9C77-88DC-4F4E-B891-F4DA6B197F18}">
    <text>Coût de collecte d’une CP</text>
  </threadedComment>
  <threadedComment ref="B20" dT="2025-10-03T13:31:56.75" personId="{09207BFE-6F95-45C2-8CD5-6E640975C3DD}" id="{70F90B4A-970D-4254-8955-22A6F8380759}">
    <text>Coût de location d’un fût</text>
  </threadedComment>
  <threadedComment ref="E20" dT="2025-10-02T13:19:16.01" personId="{09207BFE-6F95-45C2-8CD5-6E640975C3DD}" id="{914D811C-AEC6-41BB-89B3-CA2563D0A6B3}">
    <text>Coût de collecte d’un fût</text>
  </threadedComment>
  <threadedComment ref="B21" dT="2025-10-03T13:32:00.65" personId="{09207BFE-6F95-45C2-8CD5-6E640975C3DD}" id="{9A8B2F1B-2559-4F93-8AE0-2F7D9C71E4FD}">
    <text>Coût de location d’une CP</text>
  </threadedComment>
  <threadedComment ref="E21" dT="2025-10-02T13:09:22.44" personId="{09207BFE-6F95-45C2-8CD5-6E640975C3DD}" id="{3060AC36-8A62-4648-BB1E-98123E1BA7C6}">
    <text>Coût de collecte d’une CP</text>
  </threadedComment>
  <threadedComment ref="B22" dT="2025-10-03T13:32:05.42" personId="{09207BFE-6F95-45C2-8CD5-6E640975C3DD}" id="{5589C3BA-D99C-432B-AC82-CD5EF3C9DFCB}">
    <text>Coût de location d’une CP</text>
  </threadedComment>
  <threadedComment ref="E22" dT="2025-10-02T13:09:22.44" personId="{09207BFE-6F95-45C2-8CD5-6E640975C3DD}" id="{13FFA089-DCF8-444B-A65E-DCD3A5ECAD36}">
    <text>Coût de collecte d’une CP</text>
  </threadedComment>
  <threadedComment ref="B23" dT="2025-10-03T13:32:09.32" personId="{09207BFE-6F95-45C2-8CD5-6E640975C3DD}" id="{5DD885C4-11BD-4055-8B21-7AAEAE0D2256}">
    <text>Coût de location d’un fût</text>
  </threadedComment>
  <threadedComment ref="E23" dT="2025-10-02T13:19:16.01" personId="{09207BFE-6F95-45C2-8CD5-6E640975C3DD}" id="{18A2046A-F6A5-4466-9123-2D877B3D986A}">
    <text>Coût de collecte d’un fût</text>
  </threadedComment>
  <threadedComment ref="B29" dT="2025-10-02T13:09:31.90" personId="{09207BFE-6F95-45C2-8CD5-6E640975C3DD}" id="{A1C17E33-ABA5-49BD-9911-CBA632F88A2C}">
    <text>Coût de location d’une CP</text>
  </threadedComment>
  <threadedComment ref="E29" dT="2025-10-02T13:09:22.44" personId="{09207BFE-6F95-45C2-8CD5-6E640975C3DD}" id="{1F846E08-9556-43C4-A9D3-D6A96ED3DF0B}">
    <text>Coût de collecte d’une CP</text>
  </threadedComment>
  <threadedComment ref="B30" dT="2025-10-02T13:19:42.11" personId="{09207BFE-6F95-45C2-8CD5-6E640975C3DD}" id="{4B14CFB6-8A8F-460A-9F79-AD9DBF43BCED}">
    <text>Coût de location d’un fût</text>
  </threadedComment>
  <threadedComment ref="E30" dT="2025-10-02T13:19:16.01" personId="{09207BFE-6F95-45C2-8CD5-6E640975C3DD}" id="{DCE0265E-D869-4315-9988-787C66AD3050}">
    <text>Coût de collecte d’un fût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4.xml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microsoft.com/office/2017/10/relationships/threadedComment" Target="../threadedComments/threadedComment5.xml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microsoft.com/office/2017/10/relationships/threadedComment" Target="../threadedComments/threadedComment6.xml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3FF62-5848-4C4D-A8F4-471AC0F7C7EB}">
  <sheetPr>
    <tabColor rgb="FF002060"/>
  </sheetPr>
  <dimension ref="A1:AD51"/>
  <sheetViews>
    <sheetView tabSelected="1" view="pageLayout" zoomScaleNormal="100" workbookViewId="0">
      <selection activeCell="I9" sqref="I9"/>
    </sheetView>
  </sheetViews>
  <sheetFormatPr baseColWidth="10" defaultRowHeight="15" x14ac:dyDescent="0.25"/>
  <cols>
    <col min="1" max="1" width="23.140625" customWidth="1"/>
    <col min="2" max="7" width="7.7109375" customWidth="1"/>
    <col min="8" max="8" width="8" bestFit="1" customWidth="1"/>
    <col min="9" max="9" width="17.140625" bestFit="1" customWidth="1"/>
    <col min="10" max="10" width="2" style="100" customWidth="1"/>
    <col min="11" max="11" width="23.140625" customWidth="1"/>
    <col min="12" max="17" width="7.7109375" customWidth="1"/>
    <col min="18" max="18" width="8" bestFit="1" customWidth="1"/>
    <col min="19" max="19" width="17.140625" bestFit="1" customWidth="1"/>
    <col min="20" max="20" width="2" style="100" customWidth="1"/>
    <col min="21" max="21" width="23" bestFit="1" customWidth="1"/>
    <col min="22" max="29" width="7.7109375" customWidth="1"/>
  </cols>
  <sheetData>
    <row r="1" spans="1:30" ht="18.75" x14ac:dyDescent="0.3">
      <c r="A1" s="223" t="s">
        <v>176</v>
      </c>
      <c r="B1" s="223"/>
      <c r="C1" s="223"/>
      <c r="D1" s="223"/>
      <c r="E1" s="223"/>
      <c r="F1" s="223"/>
      <c r="G1" s="223"/>
      <c r="H1" s="223"/>
      <c r="I1" s="223"/>
      <c r="J1" s="126"/>
      <c r="K1" s="223" t="s">
        <v>177</v>
      </c>
      <c r="L1" s="223"/>
      <c r="M1" s="223"/>
      <c r="N1" s="223"/>
      <c r="O1" s="223"/>
      <c r="P1" s="223"/>
      <c r="Q1" s="223"/>
      <c r="R1" s="223"/>
      <c r="S1" s="223"/>
      <c r="T1" s="126"/>
      <c r="U1" s="223" t="s">
        <v>178</v>
      </c>
      <c r="V1" s="223"/>
      <c r="W1" s="223"/>
      <c r="X1" s="223"/>
      <c r="Y1" s="223"/>
      <c r="Z1" s="223"/>
      <c r="AA1" s="223"/>
      <c r="AB1" s="223"/>
      <c r="AC1" s="223"/>
      <c r="AD1" s="223"/>
    </row>
    <row r="2" spans="1:30" ht="18.75" x14ac:dyDescent="0.3">
      <c r="A2" s="223" t="s">
        <v>156</v>
      </c>
      <c r="B2" s="223"/>
      <c r="C2" s="223"/>
      <c r="D2" s="223"/>
      <c r="E2" s="223"/>
      <c r="F2" s="223"/>
      <c r="G2" s="223"/>
      <c r="H2" s="223"/>
      <c r="I2" s="223"/>
      <c r="J2" s="126"/>
      <c r="K2" s="223" t="s">
        <v>156</v>
      </c>
      <c r="L2" s="223"/>
      <c r="M2" s="223"/>
      <c r="N2" s="223"/>
      <c r="O2" s="223"/>
      <c r="P2" s="223"/>
      <c r="Q2" s="223"/>
      <c r="R2" s="223"/>
      <c r="S2" s="223"/>
      <c r="T2" s="126"/>
      <c r="U2" s="223" t="s">
        <v>156</v>
      </c>
      <c r="V2" s="223"/>
      <c r="W2" s="223"/>
      <c r="X2" s="223"/>
      <c r="Y2" s="223"/>
      <c r="Z2" s="223"/>
      <c r="AA2" s="223"/>
      <c r="AB2" s="223"/>
      <c r="AC2" s="223"/>
      <c r="AD2" s="223"/>
    </row>
    <row r="3" spans="1:30" ht="18.75" x14ac:dyDescent="0.3">
      <c r="A3" s="224"/>
      <c r="B3" s="224"/>
      <c r="C3" s="224"/>
      <c r="D3" s="224"/>
      <c r="E3" s="224"/>
      <c r="F3" s="224"/>
      <c r="G3" s="224"/>
      <c r="H3" s="224"/>
      <c r="I3" s="224"/>
      <c r="J3" s="127"/>
      <c r="K3" s="224"/>
      <c r="L3" s="224"/>
      <c r="M3" s="224"/>
      <c r="N3" s="224"/>
      <c r="O3" s="224"/>
      <c r="P3" s="224"/>
      <c r="Q3" s="224"/>
      <c r="R3" s="224"/>
      <c r="S3" s="224"/>
      <c r="T3" s="127"/>
      <c r="U3" s="224"/>
      <c r="V3" s="224"/>
      <c r="W3" s="224"/>
      <c r="X3" s="224"/>
      <c r="Y3" s="224"/>
      <c r="Z3" s="224"/>
      <c r="AA3" s="224"/>
      <c r="AB3" s="224"/>
      <c r="AC3" s="224"/>
      <c r="AD3" s="224"/>
    </row>
    <row r="4" spans="1:30" ht="18.75" x14ac:dyDescent="0.3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00"/>
      <c r="V4" s="127"/>
      <c r="W4" s="127"/>
      <c r="X4" s="127"/>
      <c r="Y4" s="127"/>
      <c r="Z4" s="127"/>
      <c r="AA4" s="127"/>
      <c r="AB4" s="127"/>
      <c r="AC4" s="127"/>
      <c r="AD4" s="127"/>
    </row>
    <row r="5" spans="1:30" ht="18.75" x14ac:dyDescent="0.3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</row>
    <row r="6" spans="1:30" ht="18.75" x14ac:dyDescent="0.3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</row>
    <row r="7" spans="1:30" ht="18.75" x14ac:dyDescent="0.3">
      <c r="A7" s="122"/>
      <c r="B7" s="122"/>
      <c r="C7" s="100"/>
      <c r="D7" s="100"/>
      <c r="E7" s="100"/>
      <c r="F7" s="100"/>
      <c r="G7" s="100"/>
      <c r="H7" s="100"/>
      <c r="I7" s="100"/>
      <c r="K7" s="122"/>
      <c r="L7" s="122"/>
      <c r="M7" s="100"/>
      <c r="N7" s="100"/>
      <c r="O7" s="100"/>
      <c r="P7" s="100"/>
      <c r="Q7" s="100"/>
      <c r="R7" s="100"/>
      <c r="S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</row>
    <row r="8" spans="1:30" x14ac:dyDescent="0.25">
      <c r="A8" s="100" t="s">
        <v>129</v>
      </c>
      <c r="B8" s="100" t="s">
        <v>21</v>
      </c>
      <c r="C8" s="100"/>
      <c r="D8" s="100"/>
      <c r="E8" s="100"/>
      <c r="F8" s="100"/>
      <c r="G8" s="100"/>
      <c r="H8" s="100"/>
      <c r="I8" s="100"/>
      <c r="K8" s="100" t="s">
        <v>129</v>
      </c>
      <c r="L8" s="100" t="s">
        <v>21</v>
      </c>
      <c r="M8" s="100"/>
      <c r="N8" s="100"/>
      <c r="O8" s="100"/>
      <c r="P8" s="100"/>
      <c r="Q8" s="100"/>
      <c r="R8" s="100"/>
      <c r="S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</row>
    <row r="9" spans="1:30" x14ac:dyDescent="0.25">
      <c r="A9" s="123" t="s">
        <v>32</v>
      </c>
      <c r="B9" s="100" t="s">
        <v>2</v>
      </c>
      <c r="C9" s="100" t="s">
        <v>27</v>
      </c>
      <c r="D9" s="100"/>
      <c r="E9" s="100"/>
      <c r="F9" s="100"/>
      <c r="G9" s="100"/>
      <c r="H9" s="100"/>
      <c r="I9" s="100"/>
      <c r="K9" s="123" t="s">
        <v>32</v>
      </c>
      <c r="L9" s="100" t="s">
        <v>2</v>
      </c>
      <c r="M9" s="100" t="s">
        <v>27</v>
      </c>
      <c r="N9" s="100"/>
      <c r="O9" s="100"/>
      <c r="P9" s="100"/>
      <c r="Q9" s="100"/>
      <c r="R9" s="100"/>
      <c r="S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</row>
    <row r="10" spans="1:30" x14ac:dyDescent="0.25">
      <c r="A10" s="123" t="s">
        <v>34</v>
      </c>
      <c r="B10" s="100" t="s">
        <v>5</v>
      </c>
      <c r="C10" s="100" t="s">
        <v>28</v>
      </c>
      <c r="D10" s="100"/>
      <c r="E10" s="100"/>
      <c r="F10" s="100"/>
      <c r="G10" s="100"/>
      <c r="H10" s="100"/>
      <c r="I10" s="100"/>
      <c r="K10" s="123" t="s">
        <v>34</v>
      </c>
      <c r="L10" s="100" t="s">
        <v>5</v>
      </c>
      <c r="M10" s="100" t="s">
        <v>28</v>
      </c>
      <c r="N10" s="100"/>
      <c r="O10" s="100"/>
      <c r="P10" s="100"/>
      <c r="Q10" s="100"/>
      <c r="R10" s="100"/>
      <c r="S10" s="100"/>
      <c r="U10" s="11" t="s">
        <v>142</v>
      </c>
      <c r="V10" s="15" t="s">
        <v>2</v>
      </c>
      <c r="W10" s="15" t="s">
        <v>5</v>
      </c>
      <c r="X10" s="15" t="s">
        <v>20</v>
      </c>
      <c r="Y10" s="15" t="s">
        <v>3</v>
      </c>
      <c r="Z10" s="15" t="s">
        <v>1</v>
      </c>
      <c r="AA10" s="15" t="s">
        <v>1</v>
      </c>
      <c r="AB10" s="15" t="s">
        <v>78</v>
      </c>
      <c r="AC10" s="15" t="s">
        <v>0</v>
      </c>
      <c r="AD10" s="15" t="s">
        <v>14</v>
      </c>
    </row>
    <row r="11" spans="1:30" x14ac:dyDescent="0.25">
      <c r="A11" s="123" t="s">
        <v>29</v>
      </c>
      <c r="B11" s="100" t="s">
        <v>20</v>
      </c>
      <c r="C11" s="100" t="s">
        <v>22</v>
      </c>
      <c r="D11" s="100"/>
      <c r="E11" s="100"/>
      <c r="F11" s="100"/>
      <c r="G11" s="124"/>
      <c r="H11" s="124"/>
      <c r="I11" s="100"/>
      <c r="K11" s="123" t="s">
        <v>29</v>
      </c>
      <c r="L11" s="100" t="s">
        <v>20</v>
      </c>
      <c r="M11" s="100" t="s">
        <v>22</v>
      </c>
      <c r="N11" s="100"/>
      <c r="O11" s="100"/>
      <c r="P11" s="100"/>
      <c r="Q11" s="124"/>
      <c r="R11" s="124"/>
      <c r="S11" s="100"/>
      <c r="U11" s="49" t="s">
        <v>123</v>
      </c>
      <c r="V11" s="50"/>
      <c r="W11" s="50"/>
      <c r="X11" s="50"/>
      <c r="Y11" s="50"/>
      <c r="Z11" s="50" t="s">
        <v>79</v>
      </c>
      <c r="AA11" s="50" t="s">
        <v>119</v>
      </c>
      <c r="AB11" s="50" t="s">
        <v>80</v>
      </c>
      <c r="AC11" s="50"/>
      <c r="AD11" s="15"/>
    </row>
    <row r="12" spans="1:30" x14ac:dyDescent="0.25">
      <c r="A12" s="123" t="s">
        <v>30</v>
      </c>
      <c r="B12" s="100" t="s">
        <v>23</v>
      </c>
      <c r="C12" s="100" t="s">
        <v>24</v>
      </c>
      <c r="D12" s="100"/>
      <c r="E12" s="100"/>
      <c r="F12" s="100"/>
      <c r="G12" s="100"/>
      <c r="H12" s="124"/>
      <c r="I12" s="100"/>
      <c r="K12" s="123" t="s">
        <v>30</v>
      </c>
      <c r="L12" s="100" t="s">
        <v>23</v>
      </c>
      <c r="M12" s="100" t="s">
        <v>24</v>
      </c>
      <c r="N12" s="100"/>
      <c r="O12" s="100"/>
      <c r="P12" s="100"/>
      <c r="Q12" s="100"/>
      <c r="R12" s="124"/>
      <c r="S12" s="100"/>
      <c r="U12" s="38" t="s">
        <v>214</v>
      </c>
      <c r="V12" s="129"/>
      <c r="W12" s="129"/>
      <c r="X12" s="129"/>
      <c r="Y12" s="129"/>
      <c r="Z12" s="129"/>
      <c r="AA12" s="129"/>
      <c r="AB12" s="129"/>
      <c r="AC12" s="129">
        <v>270</v>
      </c>
      <c r="AD12" s="47">
        <f t="shared" ref="AD12:AD17" si="0">SUM(V12:AC12)</f>
        <v>270</v>
      </c>
    </row>
    <row r="13" spans="1:30" x14ac:dyDescent="0.25">
      <c r="A13" s="123" t="s">
        <v>31</v>
      </c>
      <c r="B13" s="100" t="s">
        <v>25</v>
      </c>
      <c r="C13" s="100" t="s">
        <v>26</v>
      </c>
      <c r="D13" s="100"/>
      <c r="E13" s="100"/>
      <c r="F13" s="100"/>
      <c r="G13" s="100"/>
      <c r="H13" s="124"/>
      <c r="I13" s="100"/>
      <c r="K13" s="123" t="s">
        <v>31</v>
      </c>
      <c r="L13" s="100" t="s">
        <v>25</v>
      </c>
      <c r="M13" s="100" t="s">
        <v>26</v>
      </c>
      <c r="N13" s="100"/>
      <c r="O13" s="100"/>
      <c r="P13" s="100"/>
      <c r="Q13" s="100"/>
      <c r="R13" s="124"/>
      <c r="S13" s="100"/>
      <c r="U13" s="38" t="s">
        <v>105</v>
      </c>
      <c r="V13" s="129"/>
      <c r="W13" s="129">
        <v>9</v>
      </c>
      <c r="X13" s="129"/>
      <c r="Y13" s="129"/>
      <c r="Z13" s="129"/>
      <c r="AA13" s="129"/>
      <c r="AB13" s="129"/>
      <c r="AC13" s="129"/>
      <c r="AD13" s="47">
        <f t="shared" si="0"/>
        <v>9</v>
      </c>
    </row>
    <row r="14" spans="1:30" x14ac:dyDescent="0.25">
      <c r="A14" s="123" t="s">
        <v>33</v>
      </c>
      <c r="B14" s="100" t="s">
        <v>0</v>
      </c>
      <c r="C14" s="100" t="s">
        <v>13</v>
      </c>
      <c r="D14" s="100"/>
      <c r="E14" s="100"/>
      <c r="F14" s="100"/>
      <c r="G14" s="100"/>
      <c r="H14" s="124"/>
      <c r="I14" s="100"/>
      <c r="K14" s="123" t="s">
        <v>33</v>
      </c>
      <c r="L14" s="100" t="s">
        <v>0</v>
      </c>
      <c r="M14" s="100" t="s">
        <v>13</v>
      </c>
      <c r="N14" s="100"/>
      <c r="O14" s="100"/>
      <c r="P14" s="100"/>
      <c r="Q14" s="100"/>
      <c r="R14" s="124"/>
      <c r="S14" s="100"/>
      <c r="U14" s="45" t="s">
        <v>106</v>
      </c>
      <c r="V14" s="130"/>
      <c r="W14" s="130">
        <v>45</v>
      </c>
      <c r="X14" s="130">
        <v>3</v>
      </c>
      <c r="Y14" s="130"/>
      <c r="Z14" s="130"/>
      <c r="AA14" s="130"/>
      <c r="AB14" s="130"/>
      <c r="AC14" s="130">
        <v>9</v>
      </c>
      <c r="AD14" s="48">
        <f t="shared" si="0"/>
        <v>57</v>
      </c>
    </row>
    <row r="15" spans="1:30" x14ac:dyDescent="0.25">
      <c r="A15" s="100"/>
      <c r="B15" s="100"/>
      <c r="C15" s="100"/>
      <c r="D15" s="100"/>
      <c r="E15" s="100"/>
      <c r="F15" s="100"/>
      <c r="G15" s="100"/>
      <c r="H15" s="100"/>
      <c r="I15" s="100"/>
      <c r="K15" s="100"/>
      <c r="L15" s="100"/>
      <c r="M15" s="100"/>
      <c r="N15" s="100"/>
      <c r="O15" s="100"/>
      <c r="P15" s="100"/>
      <c r="Q15" s="100"/>
      <c r="R15" s="100"/>
      <c r="S15" s="100"/>
      <c r="U15" s="1" t="s">
        <v>95</v>
      </c>
      <c r="V15" s="152"/>
      <c r="W15" s="28"/>
      <c r="X15" s="28"/>
      <c r="Y15" s="152"/>
      <c r="Z15" s="28"/>
      <c r="AA15" s="28">
        <v>3</v>
      </c>
      <c r="AB15" s="28"/>
      <c r="AC15" s="28"/>
      <c r="AD15" s="29">
        <f t="shared" si="0"/>
        <v>3</v>
      </c>
    </row>
    <row r="16" spans="1:30" ht="18.75" x14ac:dyDescent="0.3">
      <c r="A16" s="37" t="s">
        <v>226</v>
      </c>
      <c r="B16" s="100" t="s">
        <v>209</v>
      </c>
      <c r="C16" s="100"/>
      <c r="D16" s="100"/>
      <c r="E16" s="100"/>
      <c r="F16" s="100"/>
      <c r="G16" s="100"/>
      <c r="H16" s="100"/>
      <c r="I16" s="100"/>
      <c r="K16" s="37" t="s">
        <v>226</v>
      </c>
      <c r="L16" s="100" t="s">
        <v>209</v>
      </c>
      <c r="M16" s="100"/>
      <c r="N16" s="100"/>
      <c r="O16" s="100"/>
      <c r="P16" s="100"/>
      <c r="Q16" s="100"/>
      <c r="R16" s="100"/>
      <c r="S16" s="100"/>
      <c r="U16" s="1" t="s">
        <v>113</v>
      </c>
      <c r="V16" s="28">
        <v>2</v>
      </c>
      <c r="W16" s="28">
        <v>5</v>
      </c>
      <c r="X16" s="153" t="s">
        <v>81</v>
      </c>
      <c r="Y16" s="28">
        <v>2</v>
      </c>
      <c r="Z16" s="28">
        <v>3</v>
      </c>
      <c r="AA16" s="28">
        <v>3</v>
      </c>
      <c r="AB16" s="153" t="s">
        <v>206</v>
      </c>
      <c r="AC16" s="28">
        <v>4</v>
      </c>
      <c r="AD16" s="29">
        <f t="shared" si="0"/>
        <v>19</v>
      </c>
    </row>
    <row r="17" spans="1:30" ht="18.75" x14ac:dyDescent="0.3">
      <c r="A17" s="43" t="s">
        <v>126</v>
      </c>
      <c r="B17" s="100" t="s">
        <v>210</v>
      </c>
      <c r="C17" s="100"/>
      <c r="D17" s="100"/>
      <c r="E17" s="100"/>
      <c r="F17" s="100"/>
      <c r="G17" s="100"/>
      <c r="H17" s="100"/>
      <c r="I17" s="100"/>
      <c r="K17" s="43" t="s">
        <v>126</v>
      </c>
      <c r="L17" s="100" t="s">
        <v>210</v>
      </c>
      <c r="M17" s="100"/>
      <c r="N17" s="100"/>
      <c r="O17" s="100"/>
      <c r="P17" s="100"/>
      <c r="Q17" s="100"/>
      <c r="R17" s="100"/>
      <c r="S17" s="100"/>
      <c r="U17" s="21" t="s">
        <v>128</v>
      </c>
      <c r="V17" s="86">
        <v>1</v>
      </c>
      <c r="W17" s="86">
        <v>1</v>
      </c>
      <c r="X17" s="86">
        <v>1</v>
      </c>
      <c r="Y17" s="86">
        <v>1</v>
      </c>
      <c r="Z17" s="86"/>
      <c r="AA17" s="86">
        <v>1</v>
      </c>
      <c r="AB17" s="86"/>
      <c r="AC17" s="86"/>
      <c r="AD17" s="31">
        <f t="shared" si="0"/>
        <v>5</v>
      </c>
    </row>
    <row r="18" spans="1:30" ht="18.75" x14ac:dyDescent="0.3">
      <c r="A18" s="32" t="s">
        <v>127</v>
      </c>
      <c r="B18" s="100" t="s">
        <v>211</v>
      </c>
      <c r="C18" s="100"/>
      <c r="D18" s="100"/>
      <c r="E18" s="100"/>
      <c r="F18" s="100"/>
      <c r="G18" s="100"/>
      <c r="H18" s="100"/>
      <c r="I18" s="100"/>
      <c r="K18" s="32" t="s">
        <v>127</v>
      </c>
      <c r="L18" s="100" t="s">
        <v>211</v>
      </c>
      <c r="M18" s="100"/>
      <c r="N18" s="100"/>
      <c r="O18" s="100"/>
      <c r="P18" s="100"/>
      <c r="Q18" s="100"/>
      <c r="R18" s="100"/>
      <c r="S18" s="100"/>
      <c r="U18" s="21" t="s">
        <v>144</v>
      </c>
      <c r="V18" s="86">
        <v>1</v>
      </c>
      <c r="W18" s="86">
        <v>1</v>
      </c>
      <c r="X18" s="86"/>
      <c r="Y18" s="86">
        <v>2</v>
      </c>
      <c r="Z18" s="86"/>
      <c r="AA18" s="86"/>
      <c r="AB18" s="86"/>
      <c r="AC18" s="86">
        <v>2</v>
      </c>
      <c r="AD18" s="31">
        <f>SUM(V18:AC18)-Y18</f>
        <v>4</v>
      </c>
    </row>
    <row r="19" spans="1:30" ht="18.75" x14ac:dyDescent="0.3">
      <c r="A19" s="33" t="s">
        <v>175</v>
      </c>
      <c r="B19" s="100" t="s">
        <v>212</v>
      </c>
      <c r="C19" s="100"/>
      <c r="D19" s="100"/>
      <c r="E19" s="100"/>
      <c r="F19" s="100"/>
      <c r="G19" s="100"/>
      <c r="H19" s="100"/>
      <c r="I19" s="100"/>
      <c r="K19" s="33" t="s">
        <v>175</v>
      </c>
      <c r="L19" s="100" t="s">
        <v>212</v>
      </c>
      <c r="M19" s="100"/>
      <c r="N19" s="100"/>
      <c r="O19" s="100"/>
      <c r="P19" s="100"/>
      <c r="Q19" s="100"/>
      <c r="R19" s="100"/>
      <c r="S19" s="100"/>
      <c r="U19" s="21" t="s">
        <v>114</v>
      </c>
      <c r="V19" s="86">
        <v>6</v>
      </c>
      <c r="W19" s="86">
        <v>10</v>
      </c>
      <c r="X19" s="86">
        <v>2</v>
      </c>
      <c r="Y19" s="86">
        <v>2</v>
      </c>
      <c r="Z19" s="86">
        <v>4</v>
      </c>
      <c r="AA19" s="86">
        <v>5</v>
      </c>
      <c r="AB19" s="86">
        <v>4</v>
      </c>
      <c r="AC19" s="86">
        <v>6</v>
      </c>
      <c r="AD19" s="31">
        <f>SUM(V19:AC19)</f>
        <v>39</v>
      </c>
    </row>
    <row r="20" spans="1:30" x14ac:dyDescent="0.25">
      <c r="A20" s="100"/>
      <c r="B20" s="100"/>
      <c r="C20" s="100"/>
      <c r="D20" s="100"/>
      <c r="E20" s="100"/>
      <c r="F20" s="100"/>
      <c r="G20" s="100"/>
      <c r="H20" s="100"/>
      <c r="I20" s="100"/>
      <c r="K20" s="100"/>
      <c r="L20" s="100"/>
      <c r="M20" s="100"/>
      <c r="N20" s="100"/>
      <c r="O20" s="100"/>
      <c r="P20" s="100"/>
      <c r="Q20" s="100"/>
      <c r="R20" s="100"/>
      <c r="S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</row>
    <row r="21" spans="1:30" ht="18.75" x14ac:dyDescent="0.3">
      <c r="A21" s="122">
        <v>2023</v>
      </c>
      <c r="C21" s="100"/>
      <c r="D21" s="100"/>
      <c r="E21" s="100"/>
      <c r="F21" s="100"/>
      <c r="G21" s="100"/>
      <c r="H21" s="100"/>
      <c r="I21" s="100"/>
      <c r="K21" s="122">
        <v>2024</v>
      </c>
      <c r="M21" s="125"/>
      <c r="N21" s="125"/>
      <c r="O21" s="125"/>
      <c r="P21" s="125"/>
      <c r="Q21" s="125"/>
      <c r="R21" s="100"/>
      <c r="S21" s="100"/>
      <c r="U21" s="11" t="s">
        <v>124</v>
      </c>
      <c r="V21" s="15" t="s">
        <v>2</v>
      </c>
      <c r="W21" s="15" t="s">
        <v>5</v>
      </c>
      <c r="X21" s="15" t="s">
        <v>20</v>
      </c>
      <c r="Y21" s="15" t="s">
        <v>3</v>
      </c>
      <c r="Z21" s="15" t="s">
        <v>1</v>
      </c>
      <c r="AA21" s="15" t="s">
        <v>1</v>
      </c>
      <c r="AB21" s="15" t="s">
        <v>78</v>
      </c>
      <c r="AC21" s="15" t="s">
        <v>0</v>
      </c>
      <c r="AD21" s="15" t="s">
        <v>14</v>
      </c>
    </row>
    <row r="22" spans="1:30" x14ac:dyDescent="0.25">
      <c r="A22" s="11" t="s">
        <v>122</v>
      </c>
      <c r="B22" s="15" t="s">
        <v>2</v>
      </c>
      <c r="C22" s="15" t="s">
        <v>5</v>
      </c>
      <c r="D22" s="15" t="s">
        <v>20</v>
      </c>
      <c r="E22" s="15" t="s">
        <v>3</v>
      </c>
      <c r="F22" s="15" t="s">
        <v>1</v>
      </c>
      <c r="G22" s="15" t="s">
        <v>0</v>
      </c>
      <c r="H22" s="15" t="s">
        <v>14</v>
      </c>
      <c r="I22" s="15" t="s">
        <v>15</v>
      </c>
      <c r="K22" s="11" t="s">
        <v>122</v>
      </c>
      <c r="L22" s="15" t="s">
        <v>2</v>
      </c>
      <c r="M22" s="15" t="s">
        <v>5</v>
      </c>
      <c r="N22" s="15" t="s">
        <v>20</v>
      </c>
      <c r="O22" s="15" t="s">
        <v>3</v>
      </c>
      <c r="P22" s="15" t="s">
        <v>1</v>
      </c>
      <c r="Q22" s="15" t="s">
        <v>0</v>
      </c>
      <c r="R22" s="15" t="s">
        <v>14</v>
      </c>
      <c r="S22" s="15" t="s">
        <v>15</v>
      </c>
      <c r="U22" s="49" t="s">
        <v>123</v>
      </c>
      <c r="V22" s="50"/>
      <c r="W22" s="50"/>
      <c r="X22" s="50"/>
      <c r="Y22" s="50"/>
      <c r="Z22" s="50" t="s">
        <v>79</v>
      </c>
      <c r="AA22" s="50" t="s">
        <v>119</v>
      </c>
      <c r="AB22" s="50" t="s">
        <v>80</v>
      </c>
      <c r="AC22" s="50"/>
      <c r="AD22" s="15"/>
    </row>
    <row r="23" spans="1:30" ht="18.75" x14ac:dyDescent="0.3">
      <c r="A23" s="37" t="s">
        <v>226</v>
      </c>
      <c r="B23" s="38"/>
      <c r="C23" s="38"/>
      <c r="D23" s="38"/>
      <c r="E23" s="38"/>
      <c r="F23" s="38"/>
      <c r="G23" s="38"/>
      <c r="H23" s="182" t="s">
        <v>222</v>
      </c>
      <c r="I23" s="38"/>
      <c r="K23" s="37" t="s">
        <v>226</v>
      </c>
      <c r="L23" s="38"/>
      <c r="M23" s="38"/>
      <c r="N23" s="38"/>
      <c r="O23" s="38"/>
      <c r="P23" s="38"/>
      <c r="Q23" s="38"/>
      <c r="R23" s="182" t="s">
        <v>222</v>
      </c>
      <c r="S23" s="38"/>
      <c r="U23" s="38" t="s">
        <v>214</v>
      </c>
      <c r="V23" s="129"/>
      <c r="W23" s="129"/>
      <c r="X23" s="129"/>
      <c r="Y23" s="129"/>
      <c r="Z23" s="129"/>
      <c r="AA23" s="129"/>
      <c r="AB23" s="129"/>
      <c r="AC23" s="184" t="s">
        <v>215</v>
      </c>
      <c r="AD23" s="47"/>
    </row>
    <row r="24" spans="1:30" x14ac:dyDescent="0.25">
      <c r="A24" s="38" t="s">
        <v>213</v>
      </c>
      <c r="B24" s="39"/>
      <c r="C24" s="39"/>
      <c r="D24" s="39"/>
      <c r="E24" s="39"/>
      <c r="F24" s="40"/>
      <c r="G24" s="27">
        <v>283</v>
      </c>
      <c r="H24" s="47">
        <f>SUM(B24:G24)</f>
        <v>283</v>
      </c>
      <c r="I24" s="42" t="s">
        <v>95</v>
      </c>
      <c r="K24" s="38" t="s">
        <v>213</v>
      </c>
      <c r="L24" s="39"/>
      <c r="M24" s="39"/>
      <c r="N24" s="39"/>
      <c r="O24" s="39"/>
      <c r="P24" s="40"/>
      <c r="Q24" s="44">
        <v>270</v>
      </c>
      <c r="R24" s="47">
        <f>SUM(L24:Q24)</f>
        <v>270</v>
      </c>
      <c r="S24" s="42" t="s">
        <v>95</v>
      </c>
      <c r="U24" s="38" t="s">
        <v>105</v>
      </c>
      <c r="V24" s="129"/>
      <c r="W24" s="129">
        <v>1</v>
      </c>
      <c r="X24" s="129"/>
      <c r="Y24" s="129"/>
      <c r="Z24" s="129"/>
      <c r="AA24" s="129"/>
      <c r="AB24" s="129"/>
      <c r="AC24" s="129"/>
      <c r="AD24" s="47">
        <f>SUM(V24:AC24)</f>
        <v>1</v>
      </c>
    </row>
    <row r="25" spans="1:30" x14ac:dyDescent="0.25">
      <c r="A25" s="11" t="s">
        <v>14</v>
      </c>
      <c r="B25" s="17">
        <f t="shared" ref="B25:G25" si="1">SUM(B24:B24)</f>
        <v>0</v>
      </c>
      <c r="C25" s="17">
        <f t="shared" si="1"/>
        <v>0</v>
      </c>
      <c r="D25" s="17">
        <f t="shared" si="1"/>
        <v>0</v>
      </c>
      <c r="E25" s="17">
        <f t="shared" si="1"/>
        <v>0</v>
      </c>
      <c r="F25" s="17">
        <f t="shared" si="1"/>
        <v>0</v>
      </c>
      <c r="G25" s="174">
        <f t="shared" si="1"/>
        <v>283</v>
      </c>
      <c r="H25" s="137">
        <f>SUM(B25:G25)</f>
        <v>283</v>
      </c>
      <c r="I25" s="11"/>
      <c r="K25" s="11" t="s">
        <v>14</v>
      </c>
      <c r="L25" s="17">
        <f t="shared" ref="L25:Q25" si="2">SUM(L24:L24)</f>
        <v>0</v>
      </c>
      <c r="M25" s="17">
        <f t="shared" si="2"/>
        <v>0</v>
      </c>
      <c r="N25" s="17">
        <f t="shared" si="2"/>
        <v>0</v>
      </c>
      <c r="O25" s="17">
        <f t="shared" si="2"/>
        <v>0</v>
      </c>
      <c r="P25" s="17">
        <f t="shared" si="2"/>
        <v>0</v>
      </c>
      <c r="Q25" s="174">
        <f t="shared" si="2"/>
        <v>270</v>
      </c>
      <c r="R25" s="137">
        <f>SUM(L25:Q25)</f>
        <v>270</v>
      </c>
      <c r="S25" s="11"/>
      <c r="U25" s="45" t="s">
        <v>106</v>
      </c>
      <c r="V25" s="130"/>
      <c r="W25" s="130">
        <v>1</v>
      </c>
      <c r="X25" s="130">
        <v>1</v>
      </c>
      <c r="Y25" s="130"/>
      <c r="Z25" s="130"/>
      <c r="AA25" s="130"/>
      <c r="AB25" s="130"/>
      <c r="AC25" s="130">
        <v>1</v>
      </c>
      <c r="AD25" s="48">
        <f>SUM(V25:AC25)</f>
        <v>3</v>
      </c>
    </row>
    <row r="26" spans="1:30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K26" s="100"/>
      <c r="L26" s="100"/>
      <c r="M26" s="100"/>
      <c r="N26" s="100"/>
      <c r="O26" s="100"/>
      <c r="P26" s="100"/>
      <c r="Q26" s="100"/>
      <c r="R26" s="100"/>
      <c r="S26" s="100"/>
      <c r="U26" s="1" t="s">
        <v>95</v>
      </c>
      <c r="V26" s="152"/>
      <c r="W26" s="28"/>
      <c r="X26" s="28"/>
      <c r="Y26" s="152"/>
      <c r="Z26" s="28">
        <v>1</v>
      </c>
      <c r="AA26" s="28">
        <v>1</v>
      </c>
      <c r="AB26" s="28">
        <v>1</v>
      </c>
      <c r="AC26" s="28"/>
      <c r="AD26" s="29">
        <f>SUM(V26:AC26)</f>
        <v>3</v>
      </c>
    </row>
    <row r="27" spans="1:30" ht="18.75" x14ac:dyDescent="0.3">
      <c r="A27" s="37" t="s">
        <v>126</v>
      </c>
      <c r="B27" s="38"/>
      <c r="C27" s="38"/>
      <c r="D27" s="38"/>
      <c r="E27" s="38"/>
      <c r="F27" s="38"/>
      <c r="G27" s="38"/>
      <c r="H27" s="182" t="s">
        <v>221</v>
      </c>
      <c r="I27" s="38"/>
      <c r="K27" s="37" t="s">
        <v>126</v>
      </c>
      <c r="L27" s="38"/>
      <c r="M27" s="38"/>
      <c r="N27" s="38"/>
      <c r="O27" s="38"/>
      <c r="P27" s="38"/>
      <c r="Q27" s="38"/>
      <c r="R27" s="182" t="s">
        <v>221</v>
      </c>
      <c r="S27" s="38"/>
      <c r="U27" s="1" t="s">
        <v>61</v>
      </c>
      <c r="V27" s="28">
        <v>2</v>
      </c>
      <c r="W27" s="28">
        <v>2</v>
      </c>
      <c r="X27" s="28"/>
      <c r="Y27" s="28">
        <v>1</v>
      </c>
      <c r="Z27" s="28">
        <v>3</v>
      </c>
      <c r="AA27" s="28">
        <v>4</v>
      </c>
      <c r="AB27" s="153" t="s">
        <v>206</v>
      </c>
      <c r="AC27" s="28">
        <v>4</v>
      </c>
      <c r="AD27" s="29">
        <f>SUM(V27:AC27)</f>
        <v>16</v>
      </c>
    </row>
    <row r="28" spans="1:30" x14ac:dyDescent="0.25">
      <c r="A28" s="38" t="s">
        <v>6</v>
      </c>
      <c r="B28" s="39">
        <v>0.52</v>
      </c>
      <c r="C28" s="39">
        <v>28.183999999999997</v>
      </c>
      <c r="D28" s="40"/>
      <c r="E28" s="39"/>
      <c r="F28" s="40"/>
      <c r="G28" s="39"/>
      <c r="H28" s="41">
        <f>SUM(B28:G28)</f>
        <v>28.703999999999997</v>
      </c>
      <c r="I28" s="42" t="s">
        <v>19</v>
      </c>
      <c r="K28" s="38" t="s">
        <v>6</v>
      </c>
      <c r="L28" s="39">
        <v>0.5</v>
      </c>
      <c r="M28" s="39">
        <v>29.71</v>
      </c>
      <c r="N28" s="40"/>
      <c r="O28" s="39"/>
      <c r="P28" s="40">
        <v>0.64</v>
      </c>
      <c r="Q28" s="39"/>
      <c r="R28" s="41">
        <f>SUM(L28:Q28)</f>
        <v>30.85</v>
      </c>
      <c r="S28" s="42" t="s">
        <v>19</v>
      </c>
      <c r="U28" s="1" t="s">
        <v>18</v>
      </c>
      <c r="V28" s="28">
        <v>2</v>
      </c>
      <c r="W28" s="28">
        <v>2</v>
      </c>
      <c r="X28" s="28">
        <v>3</v>
      </c>
      <c r="Y28" s="28">
        <v>2</v>
      </c>
      <c r="Z28" s="28">
        <v>2</v>
      </c>
      <c r="AA28" s="28">
        <v>1</v>
      </c>
      <c r="AB28" s="153" t="s">
        <v>206</v>
      </c>
      <c r="AC28" s="28">
        <v>2</v>
      </c>
      <c r="AD28" s="29">
        <f t="shared" ref="AD28" si="3">SUM(V28:AC28)</f>
        <v>14</v>
      </c>
    </row>
    <row r="29" spans="1:30" x14ac:dyDescent="0.25">
      <c r="A29" s="38" t="s">
        <v>16</v>
      </c>
      <c r="B29" s="39"/>
      <c r="C29" s="39">
        <v>190.28600000000003</v>
      </c>
      <c r="D29" s="39">
        <v>5.92</v>
      </c>
      <c r="E29" s="39"/>
      <c r="F29" s="40"/>
      <c r="G29" s="39">
        <v>31.860000000000003</v>
      </c>
      <c r="H29" s="41">
        <f t="shared" ref="H29:H38" si="4">SUM(B29:G29)</f>
        <v>228.06600000000003</v>
      </c>
      <c r="I29" s="42" t="s">
        <v>19</v>
      </c>
      <c r="K29" s="38" t="s">
        <v>16</v>
      </c>
      <c r="L29" s="39"/>
      <c r="M29" s="39">
        <v>181.15999999999997</v>
      </c>
      <c r="N29" s="39">
        <v>8.7199999999999989</v>
      </c>
      <c r="O29" s="39"/>
      <c r="P29" s="40"/>
      <c r="Q29" s="39">
        <v>21.480000000000004</v>
      </c>
      <c r="R29" s="41">
        <f>SUM(L29:Q29)</f>
        <v>211.35999999999996</v>
      </c>
      <c r="S29" s="42" t="s">
        <v>19</v>
      </c>
      <c r="U29" s="21" t="s">
        <v>69</v>
      </c>
      <c r="V29" s="22" t="s">
        <v>68</v>
      </c>
      <c r="W29" s="22" t="s">
        <v>115</v>
      </c>
      <c r="X29" s="22" t="s">
        <v>74</v>
      </c>
      <c r="Y29" s="22" t="s">
        <v>68</v>
      </c>
      <c r="Z29" s="22"/>
      <c r="AA29" s="22" t="s">
        <v>82</v>
      </c>
      <c r="AB29" s="22"/>
      <c r="AC29" s="22"/>
      <c r="AD29" s="100"/>
    </row>
    <row r="30" spans="1:30" x14ac:dyDescent="0.25">
      <c r="A30" s="11" t="s">
        <v>14</v>
      </c>
      <c r="B30" s="17">
        <f>SUM(B28:B29)</f>
        <v>0.52</v>
      </c>
      <c r="C30" s="17">
        <f t="shared" ref="C30:G30" si="5">SUM(C28:C29)</f>
        <v>218.47000000000003</v>
      </c>
      <c r="D30" s="17">
        <f t="shared" si="5"/>
        <v>5.92</v>
      </c>
      <c r="E30" s="17">
        <f t="shared" si="5"/>
        <v>0</v>
      </c>
      <c r="F30" s="17">
        <f t="shared" si="5"/>
        <v>0</v>
      </c>
      <c r="G30" s="17">
        <f t="shared" si="5"/>
        <v>31.860000000000003</v>
      </c>
      <c r="H30" s="18">
        <f>SUM(B30:G30)</f>
        <v>256.77000000000004</v>
      </c>
      <c r="I30" s="11"/>
      <c r="K30" s="11" t="s">
        <v>14</v>
      </c>
      <c r="L30" s="17">
        <f>SUM(L28:L29)</f>
        <v>0.5</v>
      </c>
      <c r="M30" s="17">
        <f t="shared" ref="M30:Q30" si="6">SUM(M28:M29)</f>
        <v>210.86999999999998</v>
      </c>
      <c r="N30" s="17">
        <f t="shared" si="6"/>
        <v>8.7199999999999989</v>
      </c>
      <c r="O30" s="17">
        <f t="shared" si="6"/>
        <v>0</v>
      </c>
      <c r="P30" s="17">
        <f t="shared" si="6"/>
        <v>0.64</v>
      </c>
      <c r="Q30" s="17">
        <f t="shared" si="6"/>
        <v>21.480000000000004</v>
      </c>
      <c r="R30" s="18">
        <f>SUM(L30:Q30)</f>
        <v>242.20999999999998</v>
      </c>
      <c r="S30" s="11"/>
      <c r="U30" s="21" t="s">
        <v>73</v>
      </c>
      <c r="V30" s="22" t="s">
        <v>71</v>
      </c>
      <c r="W30" s="22" t="s">
        <v>72</v>
      </c>
      <c r="X30" s="22" t="s">
        <v>75</v>
      </c>
      <c r="Y30" s="22" t="s">
        <v>72</v>
      </c>
      <c r="Z30" s="22"/>
      <c r="AA30" s="22"/>
      <c r="AB30" s="22" t="s">
        <v>72</v>
      </c>
      <c r="AC30" s="22"/>
      <c r="AD30" s="100"/>
    </row>
    <row r="31" spans="1:30" x14ac:dyDescent="0.25">
      <c r="A31" s="100"/>
      <c r="B31" s="100"/>
      <c r="C31" s="100"/>
      <c r="D31" s="100"/>
      <c r="E31" s="100"/>
      <c r="F31" s="100"/>
      <c r="G31" s="100"/>
      <c r="H31" s="100"/>
      <c r="I31" s="100"/>
      <c r="K31" s="100"/>
      <c r="L31" s="100"/>
      <c r="M31" s="100"/>
      <c r="N31" s="100"/>
      <c r="O31" s="100"/>
      <c r="P31" s="100"/>
      <c r="Q31" s="100"/>
      <c r="R31" s="100"/>
      <c r="S31" s="100"/>
      <c r="U31" s="21" t="s">
        <v>67</v>
      </c>
      <c r="V31" s="22"/>
      <c r="W31" s="22"/>
      <c r="X31" s="22"/>
      <c r="Y31" s="22"/>
      <c r="Z31" s="22"/>
      <c r="AA31" s="22"/>
      <c r="AB31" s="22"/>
      <c r="AC31" s="22" t="s">
        <v>70</v>
      </c>
      <c r="AD31" s="100"/>
    </row>
    <row r="32" spans="1:30" ht="18.75" x14ac:dyDescent="0.3">
      <c r="A32" s="34" t="s">
        <v>127</v>
      </c>
      <c r="B32" s="35"/>
      <c r="C32" s="35"/>
      <c r="D32" s="35"/>
      <c r="E32" s="35"/>
      <c r="F32" s="35"/>
      <c r="G32" s="35"/>
      <c r="H32" s="181" t="s">
        <v>221</v>
      </c>
      <c r="I32" s="35"/>
      <c r="K32" s="34" t="s">
        <v>127</v>
      </c>
      <c r="L32" s="35"/>
      <c r="M32" s="35"/>
      <c r="N32" s="35"/>
      <c r="O32" s="35"/>
      <c r="P32" s="35"/>
      <c r="Q32" s="35"/>
      <c r="R32" s="181" t="s">
        <v>221</v>
      </c>
      <c r="S32" s="35"/>
      <c r="U32" s="21" t="s">
        <v>66</v>
      </c>
      <c r="V32" s="22" t="s">
        <v>65</v>
      </c>
      <c r="W32" s="22" t="s">
        <v>65</v>
      </c>
      <c r="X32" s="22" t="s">
        <v>76</v>
      </c>
      <c r="Y32" s="22"/>
      <c r="Z32" s="22"/>
      <c r="AA32" s="22"/>
      <c r="AB32" s="22"/>
      <c r="AC32" s="22"/>
      <c r="AD32" s="100"/>
    </row>
    <row r="33" spans="1:30" x14ac:dyDescent="0.25">
      <c r="A33" s="1" t="s">
        <v>8</v>
      </c>
      <c r="B33" s="6"/>
      <c r="C33" s="6"/>
      <c r="D33" s="6"/>
      <c r="E33" s="6">
        <v>0.192</v>
      </c>
      <c r="F33" s="7"/>
      <c r="G33" s="6"/>
      <c r="H33" s="2">
        <f t="shared" si="4"/>
        <v>0.192</v>
      </c>
      <c r="I33" s="4" t="s">
        <v>18</v>
      </c>
      <c r="K33" s="1" t="s">
        <v>8</v>
      </c>
      <c r="L33" s="6"/>
      <c r="M33" s="6"/>
      <c r="N33" s="6"/>
      <c r="O33" s="6">
        <v>0.04</v>
      </c>
      <c r="P33" s="7">
        <v>0.1</v>
      </c>
      <c r="Q33" s="6"/>
      <c r="R33" s="2">
        <f t="shared" ref="R33:R38" si="7">SUM(L33:Q33)</f>
        <v>0.14000000000000001</v>
      </c>
      <c r="S33" s="4" t="s">
        <v>18</v>
      </c>
      <c r="U33" s="21" t="s">
        <v>62</v>
      </c>
      <c r="V33" s="22" t="s">
        <v>64</v>
      </c>
      <c r="W33" s="22" t="s">
        <v>70</v>
      </c>
      <c r="X33" s="22" t="s">
        <v>64</v>
      </c>
      <c r="Y33" s="22" t="s">
        <v>207</v>
      </c>
      <c r="Z33" s="22" t="s">
        <v>64</v>
      </c>
      <c r="AA33" s="22" t="s">
        <v>77</v>
      </c>
      <c r="AB33" s="22" t="s">
        <v>64</v>
      </c>
      <c r="AC33" s="22" t="s">
        <v>64</v>
      </c>
    </row>
    <row r="34" spans="1:30" x14ac:dyDescent="0.25">
      <c r="A34" s="1" t="s">
        <v>117</v>
      </c>
      <c r="B34" s="6"/>
      <c r="C34" s="6"/>
      <c r="D34" s="6"/>
      <c r="E34" s="6"/>
      <c r="F34" s="7">
        <v>3.6400000000000006</v>
      </c>
      <c r="G34" s="6"/>
      <c r="H34" s="2">
        <f t="shared" si="4"/>
        <v>3.6400000000000006</v>
      </c>
      <c r="I34" s="4" t="s">
        <v>116</v>
      </c>
      <c r="K34" s="1" t="s">
        <v>117</v>
      </c>
      <c r="L34" s="6"/>
      <c r="M34" s="6"/>
      <c r="N34" s="6"/>
      <c r="O34" s="6"/>
      <c r="P34" s="7">
        <v>3.6400000000000006</v>
      </c>
      <c r="Q34" s="6"/>
      <c r="R34" s="2">
        <f t="shared" si="7"/>
        <v>3.6400000000000006</v>
      </c>
      <c r="S34" s="4" t="s">
        <v>9</v>
      </c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</row>
    <row r="35" spans="1:30" x14ac:dyDescent="0.25">
      <c r="A35" s="1" t="s">
        <v>137</v>
      </c>
      <c r="B35" s="6">
        <v>0.121</v>
      </c>
      <c r="C35" s="6">
        <v>1.7610000000000001</v>
      </c>
      <c r="D35" s="6"/>
      <c r="E35" s="6">
        <v>0.33</v>
      </c>
      <c r="F35" s="7">
        <v>1.0939999999999999</v>
      </c>
      <c r="G35" s="6">
        <v>1.05</v>
      </c>
      <c r="H35" s="2">
        <f t="shared" si="4"/>
        <v>4.3559999999999999</v>
      </c>
      <c r="I35" s="4" t="s">
        <v>17</v>
      </c>
      <c r="K35" s="1" t="s">
        <v>137</v>
      </c>
      <c r="L35" s="6">
        <v>0.38</v>
      </c>
      <c r="M35" s="6">
        <v>2.855</v>
      </c>
      <c r="N35" s="6"/>
      <c r="O35" s="6">
        <f>0.277+0.042</f>
        <v>0.31900000000000001</v>
      </c>
      <c r="P35" s="7">
        <v>2.016</v>
      </c>
      <c r="Q35" s="6">
        <v>1.6549999999999998</v>
      </c>
      <c r="R35" s="2">
        <f t="shared" si="7"/>
        <v>7.2249999999999996</v>
      </c>
      <c r="S35" s="4" t="s">
        <v>17</v>
      </c>
      <c r="U35" s="10" t="s">
        <v>120</v>
      </c>
      <c r="V35" s="100"/>
      <c r="W35" s="100"/>
      <c r="X35" s="100"/>
      <c r="Y35" s="100"/>
      <c r="Z35" s="100"/>
      <c r="AA35" s="100"/>
      <c r="AB35" s="100"/>
      <c r="AC35" s="100"/>
      <c r="AD35" s="100"/>
    </row>
    <row r="36" spans="1:30" x14ac:dyDescent="0.25">
      <c r="A36" s="1" t="s">
        <v>138</v>
      </c>
      <c r="B36" s="6">
        <v>1.026</v>
      </c>
      <c r="C36" s="6">
        <v>4.0360000000000005</v>
      </c>
      <c r="D36" s="6"/>
      <c r="E36" s="6">
        <v>9.7000000000000003E-2</v>
      </c>
      <c r="F36" s="7">
        <v>0.50800000000000001</v>
      </c>
      <c r="G36" s="6">
        <v>0.57499999999999996</v>
      </c>
      <c r="H36" s="2">
        <f t="shared" si="4"/>
        <v>6.2420000000000009</v>
      </c>
      <c r="I36" s="4" t="s">
        <v>17</v>
      </c>
      <c r="K36" s="1" t="s">
        <v>138</v>
      </c>
      <c r="L36" s="6">
        <v>0.31</v>
      </c>
      <c r="M36" s="6">
        <v>3.2850000000000001</v>
      </c>
      <c r="N36" s="6"/>
      <c r="O36" s="6">
        <v>0.19</v>
      </c>
      <c r="P36" s="7">
        <v>0.58599999999999997</v>
      </c>
      <c r="Q36" s="6">
        <v>0.79</v>
      </c>
      <c r="R36" s="2">
        <f t="shared" si="7"/>
        <v>5.1610000000000005</v>
      </c>
      <c r="S36" s="4" t="s">
        <v>17</v>
      </c>
      <c r="U36" s="38" t="s">
        <v>214</v>
      </c>
      <c r="V36" t="s">
        <v>216</v>
      </c>
      <c r="Z36" s="100"/>
      <c r="AA36" s="100"/>
      <c r="AB36" s="100"/>
      <c r="AC36" s="100"/>
      <c r="AD36" s="100"/>
    </row>
    <row r="37" spans="1:30" x14ac:dyDescent="0.25">
      <c r="A37" s="1" t="s">
        <v>7</v>
      </c>
      <c r="B37" s="6"/>
      <c r="C37" s="6"/>
      <c r="D37" s="6"/>
      <c r="E37" s="6"/>
      <c r="F37" s="7">
        <v>0.08</v>
      </c>
      <c r="G37" s="6"/>
      <c r="H37" s="2">
        <f t="shared" si="4"/>
        <v>0.08</v>
      </c>
      <c r="I37" s="4" t="s">
        <v>18</v>
      </c>
      <c r="K37" s="1" t="s">
        <v>7</v>
      </c>
      <c r="L37" s="6"/>
      <c r="M37" s="6"/>
      <c r="N37" s="6"/>
      <c r="O37" s="6"/>
      <c r="P37" s="7"/>
      <c r="Q37" s="6">
        <v>0.30099999999999999</v>
      </c>
      <c r="R37" s="2">
        <f t="shared" si="7"/>
        <v>0.30099999999999999</v>
      </c>
      <c r="S37" s="4" t="s">
        <v>18</v>
      </c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</row>
    <row r="38" spans="1:30" x14ac:dyDescent="0.25">
      <c r="A38" s="1" t="s">
        <v>4</v>
      </c>
      <c r="B38" s="8"/>
      <c r="C38" s="8">
        <v>0.94900000000000007</v>
      </c>
      <c r="D38" s="8"/>
      <c r="E38" s="8"/>
      <c r="F38" s="9">
        <v>1.385</v>
      </c>
      <c r="G38" s="8"/>
      <c r="H38" s="2">
        <f t="shared" si="4"/>
        <v>2.3340000000000001</v>
      </c>
      <c r="I38" s="4" t="s">
        <v>17</v>
      </c>
      <c r="K38" s="1" t="s">
        <v>12</v>
      </c>
      <c r="L38" s="8"/>
      <c r="M38" s="8">
        <v>3.7709999999999999</v>
      </c>
      <c r="N38" s="8"/>
      <c r="O38" s="8"/>
      <c r="P38" s="9"/>
      <c r="Q38" s="8"/>
      <c r="R38" s="2">
        <f t="shared" si="7"/>
        <v>3.7709999999999999</v>
      </c>
      <c r="S38" s="4" t="s">
        <v>17</v>
      </c>
      <c r="U38" s="21" t="s">
        <v>63</v>
      </c>
      <c r="V38" s="100"/>
      <c r="W38" s="100"/>
      <c r="X38" s="100"/>
      <c r="Y38" s="100"/>
      <c r="Z38" s="100"/>
      <c r="AA38" s="100"/>
      <c r="AB38" s="100"/>
      <c r="AC38" s="100"/>
      <c r="AD38" s="100"/>
    </row>
    <row r="39" spans="1:30" x14ac:dyDescent="0.25">
      <c r="A39" s="12" t="s">
        <v>14</v>
      </c>
      <c r="B39" s="13">
        <f>SUM(B33:B38)</f>
        <v>1.147</v>
      </c>
      <c r="C39" s="13">
        <f t="shared" ref="C39:G39" si="8">SUM(C33:C38)</f>
        <v>6.7460000000000004</v>
      </c>
      <c r="D39" s="13">
        <f t="shared" si="8"/>
        <v>0</v>
      </c>
      <c r="E39" s="13">
        <f t="shared" si="8"/>
        <v>0.61899999999999999</v>
      </c>
      <c r="F39" s="13">
        <f t="shared" si="8"/>
        <v>6.7069999999999999</v>
      </c>
      <c r="G39" s="13">
        <f t="shared" si="8"/>
        <v>1.625</v>
      </c>
      <c r="H39" s="18">
        <f>SUM(B39:G39)</f>
        <v>16.844000000000001</v>
      </c>
      <c r="I39" s="16"/>
      <c r="K39" s="14" t="s">
        <v>14</v>
      </c>
      <c r="L39" s="17">
        <f>SUM(L33:L38)</f>
        <v>0.69</v>
      </c>
      <c r="M39" s="17">
        <f t="shared" ref="M39:Q39" si="9">SUM(M33:M38)</f>
        <v>9.9110000000000014</v>
      </c>
      <c r="N39" s="17">
        <f t="shared" si="9"/>
        <v>0</v>
      </c>
      <c r="O39" s="17">
        <f t="shared" si="9"/>
        <v>0.54899999999999993</v>
      </c>
      <c r="P39" s="17">
        <f t="shared" si="9"/>
        <v>6.3420000000000005</v>
      </c>
      <c r="Q39" s="17">
        <f t="shared" si="9"/>
        <v>2.746</v>
      </c>
      <c r="R39" s="18">
        <f>SUM(L39:Q39)</f>
        <v>20.238</v>
      </c>
      <c r="S39" s="11"/>
      <c r="U39" s="21" t="s">
        <v>2</v>
      </c>
      <c r="V39" s="100" t="s">
        <v>84</v>
      </c>
      <c r="W39" s="100"/>
      <c r="X39" s="100"/>
      <c r="Y39" s="100"/>
      <c r="Z39" s="100"/>
      <c r="AA39" s="100"/>
      <c r="AB39" s="100"/>
      <c r="AC39" s="100"/>
      <c r="AD39" s="100"/>
    </row>
    <row r="40" spans="1:30" x14ac:dyDescent="0.25">
      <c r="A40" s="118"/>
      <c r="B40" s="119"/>
      <c r="C40" s="119"/>
      <c r="D40" s="119"/>
      <c r="E40" s="119"/>
      <c r="F40" s="119"/>
      <c r="G40" s="119"/>
      <c r="H40" s="120"/>
      <c r="I40" s="121"/>
      <c r="K40" s="100"/>
      <c r="L40" s="100"/>
      <c r="M40" s="100"/>
      <c r="N40" s="100"/>
      <c r="O40" s="100"/>
      <c r="P40" s="100"/>
      <c r="Q40" s="100"/>
      <c r="R40" s="100"/>
      <c r="S40" s="100"/>
      <c r="U40" s="21" t="s">
        <v>5</v>
      </c>
      <c r="V40" s="100" t="s">
        <v>85</v>
      </c>
      <c r="W40" s="100"/>
      <c r="X40" s="100"/>
      <c r="Y40" s="100"/>
      <c r="Z40" s="100"/>
      <c r="AA40" s="100"/>
      <c r="AB40" s="100"/>
      <c r="AC40" s="100"/>
      <c r="AD40" s="100"/>
    </row>
    <row r="41" spans="1:30" ht="18.75" x14ac:dyDescent="0.3">
      <c r="A41" s="33" t="s">
        <v>175</v>
      </c>
      <c r="B41" s="33"/>
      <c r="C41" s="33"/>
      <c r="D41" s="33"/>
      <c r="E41" s="33"/>
      <c r="F41" s="33"/>
      <c r="G41" s="33"/>
      <c r="H41" s="183" t="s">
        <v>221</v>
      </c>
      <c r="I41" s="33"/>
      <c r="K41" s="33" t="s">
        <v>175</v>
      </c>
      <c r="L41" s="33"/>
      <c r="M41" s="33"/>
      <c r="N41" s="33"/>
      <c r="O41" s="33"/>
      <c r="P41" s="33"/>
      <c r="Q41" s="33"/>
      <c r="R41" s="183" t="s">
        <v>221</v>
      </c>
      <c r="S41" s="33"/>
      <c r="U41" s="21" t="s">
        <v>20</v>
      </c>
      <c r="V41" s="100" t="s">
        <v>86</v>
      </c>
      <c r="W41" s="100"/>
      <c r="X41" s="100"/>
      <c r="Y41" s="100"/>
      <c r="Z41" s="100"/>
      <c r="AA41" s="100"/>
      <c r="AB41" s="100"/>
      <c r="AC41" s="100"/>
      <c r="AD41" s="100"/>
    </row>
    <row r="42" spans="1:30" x14ac:dyDescent="0.25">
      <c r="A42" s="24" t="s">
        <v>37</v>
      </c>
      <c r="B42" s="22">
        <v>1.35</v>
      </c>
      <c r="C42" s="22">
        <v>23.22</v>
      </c>
      <c r="D42" s="22">
        <v>1.8</v>
      </c>
      <c r="E42" s="22"/>
      <c r="F42" s="22"/>
      <c r="G42" s="22"/>
      <c r="H42" s="23">
        <f>SUM(B42:G42)</f>
        <v>26.37</v>
      </c>
      <c r="I42" s="22" t="s">
        <v>205</v>
      </c>
      <c r="K42" s="24" t="s">
        <v>37</v>
      </c>
      <c r="L42" s="22">
        <v>9.1800000000000015</v>
      </c>
      <c r="M42" s="22">
        <v>22.86</v>
      </c>
      <c r="N42" s="22">
        <v>1.26</v>
      </c>
      <c r="O42" s="22">
        <v>0.91999999999999993</v>
      </c>
      <c r="P42" s="22">
        <v>4.0999999999999996</v>
      </c>
      <c r="Q42" s="22">
        <v>5.4660000000000002</v>
      </c>
      <c r="R42" s="23">
        <f>SUM(L42:Q42)</f>
        <v>43.786000000000001</v>
      </c>
      <c r="S42" s="22" t="s">
        <v>205</v>
      </c>
      <c r="U42" s="21" t="s">
        <v>3</v>
      </c>
      <c r="V42" s="100" t="s">
        <v>232</v>
      </c>
      <c r="W42" s="100"/>
      <c r="X42" s="100"/>
      <c r="Y42" s="100"/>
      <c r="Z42" s="100"/>
      <c r="AA42" s="100"/>
      <c r="AB42" s="100"/>
      <c r="AC42" s="100"/>
      <c r="AD42" s="100"/>
    </row>
    <row r="43" spans="1:30" x14ac:dyDescent="0.25">
      <c r="A43" s="21" t="s">
        <v>139</v>
      </c>
      <c r="B43" s="22"/>
      <c r="C43" s="22">
        <v>7</v>
      </c>
      <c r="D43" s="22"/>
      <c r="E43" s="22"/>
      <c r="F43" s="22"/>
      <c r="G43" s="22"/>
      <c r="H43" s="23">
        <f>SUM(B43:G43)</f>
        <v>7</v>
      </c>
      <c r="I43" s="22" t="s">
        <v>36</v>
      </c>
      <c r="K43" s="21" t="s">
        <v>139</v>
      </c>
      <c r="L43" s="22"/>
      <c r="M43" s="22">
        <v>8.5</v>
      </c>
      <c r="N43" s="22">
        <v>1</v>
      </c>
      <c r="O43" s="22"/>
      <c r="P43" s="22"/>
      <c r="Q43" s="22">
        <v>1.1000000000000001</v>
      </c>
      <c r="R43" s="23">
        <f>SUM(L43:Q43)</f>
        <v>10.6</v>
      </c>
      <c r="S43" s="22" t="s">
        <v>36</v>
      </c>
      <c r="U43" s="21" t="s">
        <v>83</v>
      </c>
      <c r="V43" s="100" t="s">
        <v>87</v>
      </c>
      <c r="W43" s="100"/>
      <c r="X43" s="100"/>
      <c r="Y43" s="100"/>
      <c r="Z43" s="100"/>
      <c r="AA43" s="100"/>
      <c r="AB43" s="100"/>
      <c r="AC43" s="100"/>
      <c r="AD43" s="100"/>
    </row>
    <row r="44" spans="1:30" x14ac:dyDescent="0.25">
      <c r="A44" s="21" t="s">
        <v>140</v>
      </c>
      <c r="B44" s="22">
        <v>1</v>
      </c>
      <c r="C44" s="22">
        <v>12.48</v>
      </c>
      <c r="D44" s="22">
        <v>2.5</v>
      </c>
      <c r="E44" s="22"/>
      <c r="F44" s="22"/>
      <c r="G44" s="22"/>
      <c r="H44" s="23">
        <f>SUM(B44:G44)</f>
        <v>15.98</v>
      </c>
      <c r="I44" s="22" t="s">
        <v>36</v>
      </c>
      <c r="K44" s="21" t="s">
        <v>140</v>
      </c>
      <c r="L44" s="22"/>
      <c r="M44" s="22">
        <v>10</v>
      </c>
      <c r="N44" s="22">
        <v>13.5</v>
      </c>
      <c r="P44" s="22"/>
      <c r="Q44" s="22">
        <v>1</v>
      </c>
      <c r="R44" s="23">
        <f>SUM(L44:Q44)</f>
        <v>24.5</v>
      </c>
      <c r="S44" s="22" t="s">
        <v>36</v>
      </c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</row>
    <row r="45" spans="1:30" x14ac:dyDescent="0.25">
      <c r="A45" s="21" t="s">
        <v>11</v>
      </c>
      <c r="B45" s="22"/>
      <c r="C45" s="22"/>
      <c r="D45" s="22"/>
      <c r="E45" s="22">
        <v>0.192</v>
      </c>
      <c r="F45" s="22"/>
      <c r="G45" s="22"/>
      <c r="H45" s="23">
        <f t="shared" ref="H45:H46" si="10">SUM(B45:G45)</f>
        <v>0.192</v>
      </c>
      <c r="I45" s="22" t="s">
        <v>35</v>
      </c>
      <c r="K45" s="21" t="s">
        <v>11</v>
      </c>
      <c r="L45" s="22">
        <v>3.56</v>
      </c>
      <c r="M45" s="22">
        <v>1.48</v>
      </c>
      <c r="N45" s="22"/>
      <c r="O45" s="22">
        <v>2.5</v>
      </c>
      <c r="P45" s="22"/>
      <c r="Q45" s="22"/>
      <c r="R45" s="23">
        <f t="shared" ref="R45:R46" si="11">SUM(L45:Q45)</f>
        <v>7.54</v>
      </c>
      <c r="S45" s="22" t="s">
        <v>35</v>
      </c>
      <c r="U45" s="36" t="s">
        <v>112</v>
      </c>
      <c r="V45" s="100" t="s">
        <v>121</v>
      </c>
      <c r="W45" s="100"/>
      <c r="X45" s="100"/>
      <c r="Y45" s="100"/>
      <c r="Z45" s="100"/>
      <c r="AA45" s="100"/>
      <c r="AB45" s="100"/>
      <c r="AC45" s="100"/>
      <c r="AD45" s="100"/>
    </row>
    <row r="46" spans="1:30" x14ac:dyDescent="0.25">
      <c r="A46" s="21" t="s">
        <v>10</v>
      </c>
      <c r="B46" s="22">
        <v>0.121</v>
      </c>
      <c r="C46" s="22">
        <v>1.7610000000000001</v>
      </c>
      <c r="D46" s="22"/>
      <c r="E46" s="22">
        <v>0.33</v>
      </c>
      <c r="F46" s="22">
        <v>1.0939999999999999</v>
      </c>
      <c r="G46" s="22">
        <v>1.05</v>
      </c>
      <c r="H46" s="23">
        <f t="shared" si="10"/>
        <v>4.3559999999999999</v>
      </c>
      <c r="I46" s="22" t="s">
        <v>35</v>
      </c>
      <c r="K46" s="21" t="s">
        <v>10</v>
      </c>
      <c r="L46" s="22"/>
      <c r="M46" s="22"/>
      <c r="N46" s="22"/>
      <c r="O46" s="22"/>
      <c r="P46" s="22"/>
      <c r="Q46" s="22">
        <v>1.26</v>
      </c>
      <c r="R46" s="23">
        <f t="shared" si="11"/>
        <v>1.26</v>
      </c>
      <c r="S46" s="22" t="s">
        <v>35</v>
      </c>
      <c r="U46" s="1" t="s">
        <v>117</v>
      </c>
      <c r="V46" s="100" t="s">
        <v>118</v>
      </c>
      <c r="W46" s="100"/>
      <c r="X46" s="100"/>
      <c r="Y46" s="100"/>
      <c r="Z46" s="100"/>
      <c r="AA46" s="100"/>
      <c r="AB46" s="100"/>
      <c r="AC46" s="100"/>
      <c r="AD46" s="100"/>
    </row>
    <row r="47" spans="1:30" x14ac:dyDescent="0.25">
      <c r="A47" s="19" t="s">
        <v>14</v>
      </c>
      <c r="B47" s="18">
        <f t="shared" ref="B47:C47" si="12">SUM(B42:B46)</f>
        <v>2.4710000000000001</v>
      </c>
      <c r="C47" s="18">
        <f t="shared" si="12"/>
        <v>44.461000000000006</v>
      </c>
      <c r="D47" s="18">
        <f>SUM(D42:D46)</f>
        <v>4.3</v>
      </c>
      <c r="E47" s="18">
        <f t="shared" ref="E47:G47" si="13">SUM(E42:E46)</f>
        <v>0.52200000000000002</v>
      </c>
      <c r="F47" s="18">
        <f t="shared" si="13"/>
        <v>1.0939999999999999</v>
      </c>
      <c r="G47" s="18">
        <f t="shared" si="13"/>
        <v>1.05</v>
      </c>
      <c r="H47" s="18">
        <f>SUM(H42:H46)</f>
        <v>53.89800000000001</v>
      </c>
      <c r="I47" s="20"/>
      <c r="K47" s="14" t="s">
        <v>14</v>
      </c>
      <c r="L47" s="17">
        <f>SUM(L42:L46)</f>
        <v>12.740000000000002</v>
      </c>
      <c r="M47" s="17">
        <f t="shared" ref="M47" si="14">SUM(M42:M46)</f>
        <v>42.839999999999996</v>
      </c>
      <c r="N47" s="17">
        <f>SUM(N42:N46)</f>
        <v>15.76</v>
      </c>
      <c r="O47" s="17">
        <f t="shared" ref="O47:Q47" si="15">SUM(O42:O46)</f>
        <v>3.42</v>
      </c>
      <c r="P47" s="17">
        <f t="shared" si="15"/>
        <v>4.0999999999999996</v>
      </c>
      <c r="Q47" s="17">
        <f t="shared" si="15"/>
        <v>8.8260000000000005</v>
      </c>
      <c r="R47" s="17">
        <f>SUM(R42:R46)</f>
        <v>87.686000000000007</v>
      </c>
      <c r="S47" s="11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</row>
    <row r="48" spans="1:30" x14ac:dyDescent="0.25">
      <c r="A48" s="100"/>
      <c r="B48" s="100"/>
      <c r="C48" s="100"/>
      <c r="D48" s="100"/>
      <c r="E48" s="100"/>
      <c r="F48" s="100"/>
      <c r="G48" s="100"/>
      <c r="H48" s="100"/>
      <c r="I48" s="100"/>
      <c r="K48" s="100"/>
      <c r="L48" s="100"/>
      <c r="M48" s="100"/>
      <c r="N48" s="100"/>
      <c r="O48" s="100"/>
      <c r="P48" s="100"/>
      <c r="Q48" s="100"/>
      <c r="R48" s="100"/>
      <c r="S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</row>
    <row r="49" spans="1:30" ht="30" customHeight="1" x14ac:dyDescent="0.25">
      <c r="A49" s="100"/>
      <c r="B49" s="100"/>
      <c r="C49" s="100"/>
      <c r="D49" s="100"/>
      <c r="E49" s="100"/>
      <c r="F49" s="100"/>
      <c r="G49" s="100"/>
      <c r="H49" s="100"/>
      <c r="I49" s="100"/>
      <c r="K49" s="222" t="s">
        <v>179</v>
      </c>
      <c r="L49" s="222"/>
      <c r="M49" s="222"/>
      <c r="N49" s="222"/>
      <c r="O49" s="222"/>
      <c r="P49" s="222"/>
      <c r="Q49" s="222"/>
      <c r="R49" s="222"/>
      <c r="S49" s="222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</row>
    <row r="50" spans="1:30" x14ac:dyDescent="0.25">
      <c r="A50" s="100"/>
      <c r="B50" s="100"/>
      <c r="C50" s="100"/>
      <c r="D50" s="100"/>
      <c r="E50" s="100"/>
      <c r="F50" s="100"/>
      <c r="G50" s="100"/>
      <c r="H50" s="100"/>
      <c r="I50" s="100"/>
      <c r="K50" s="172" t="s">
        <v>180</v>
      </c>
      <c r="L50" s="172"/>
      <c r="M50" s="172"/>
      <c r="N50" s="172"/>
      <c r="O50" s="172"/>
      <c r="P50" s="172"/>
      <c r="Q50" s="172"/>
      <c r="R50" s="172"/>
      <c r="S50" s="172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</row>
    <row r="51" spans="1:30" x14ac:dyDescent="0.25">
      <c r="A51" s="100"/>
      <c r="B51" s="100"/>
      <c r="C51" s="100"/>
      <c r="D51" s="100"/>
      <c r="E51" s="100"/>
      <c r="F51" s="100"/>
      <c r="G51" s="100"/>
      <c r="H51" s="100"/>
      <c r="I51" s="100"/>
      <c r="K51" s="100"/>
      <c r="L51" s="100"/>
      <c r="M51" s="100"/>
      <c r="N51" s="100"/>
      <c r="O51" s="100"/>
      <c r="P51" s="100"/>
      <c r="Q51" s="100"/>
      <c r="R51" s="100"/>
      <c r="S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</row>
  </sheetData>
  <sheetProtection algorithmName="SHA-512" hashValue="oV/YLuLvJwQjfhzTzLtxNh9i4vHPkoTGsghYYHnUw2yAbnz8DQLWyHjye9HMcxBtCG6m4teLF/rNvHEyJoSk4g==" saltValue="XLMPlpPAuJMwHQCs7veerg==" spinCount="100000" sheet="1" objects="1" scenarios="1"/>
  <mergeCells count="10">
    <mergeCell ref="K49:S49"/>
    <mergeCell ref="U1:AD1"/>
    <mergeCell ref="U2:AD2"/>
    <mergeCell ref="U3:AD3"/>
    <mergeCell ref="A1:I1"/>
    <mergeCell ref="A2:I2"/>
    <mergeCell ref="A3:I3"/>
    <mergeCell ref="K1:S1"/>
    <mergeCell ref="K2:S2"/>
    <mergeCell ref="K3:S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fitToHeight="3" orientation="portrait" r:id="rId1"/>
  <headerFooter>
    <oddHeader>&amp;C&amp;"Aptos,Gras"&amp;16ANNEXE 2</oddHeader>
    <oddFooter>&amp;L&amp;D&amp;R&amp;P/&amp;N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6142F-17E1-40D4-9225-08B4B3DCD37F}">
  <sheetPr>
    <tabColor rgb="FF002060"/>
  </sheetPr>
  <dimension ref="A1:M47"/>
  <sheetViews>
    <sheetView view="pageLayout" zoomScaleNormal="100" workbookViewId="0">
      <selection activeCell="A15" sqref="A15"/>
    </sheetView>
  </sheetViews>
  <sheetFormatPr baseColWidth="10" defaultRowHeight="15" x14ac:dyDescent="0.25"/>
  <cols>
    <col min="1" max="1" width="20.28515625" customWidth="1"/>
    <col min="2" max="2" width="14.140625" bestFit="1" customWidth="1"/>
    <col min="3" max="3" width="15.42578125" bestFit="1" customWidth="1"/>
    <col min="4" max="4" width="13.140625" customWidth="1"/>
    <col min="5" max="5" width="17.140625" bestFit="1" customWidth="1"/>
    <col min="6" max="6" width="6.28515625" bestFit="1" customWidth="1"/>
    <col min="7" max="7" width="2" customWidth="1"/>
    <col min="8" max="8" width="20.28515625" customWidth="1"/>
    <col min="9" max="9" width="14.140625" customWidth="1"/>
    <col min="10" max="10" width="15.42578125" customWidth="1"/>
    <col min="11" max="11" width="13.140625" customWidth="1"/>
    <col min="12" max="12" width="17.140625" customWidth="1"/>
    <col min="13" max="13" width="4.28515625" customWidth="1"/>
  </cols>
  <sheetData>
    <row r="1" spans="1:13" ht="18.75" x14ac:dyDescent="0.3">
      <c r="A1" s="223" t="s">
        <v>208</v>
      </c>
      <c r="B1" s="223"/>
      <c r="C1" s="223"/>
      <c r="D1" s="223"/>
      <c r="E1" s="223"/>
      <c r="F1" s="223"/>
      <c r="G1" s="126"/>
      <c r="H1" s="223" t="s">
        <v>208</v>
      </c>
      <c r="I1" s="223"/>
      <c r="J1" s="223"/>
      <c r="K1" s="223"/>
      <c r="L1" s="223"/>
      <c r="M1" s="223"/>
    </row>
    <row r="2" spans="1:13" ht="18.75" x14ac:dyDescent="0.3">
      <c r="A2" s="223" t="s">
        <v>156</v>
      </c>
      <c r="B2" s="223"/>
      <c r="C2" s="223"/>
      <c r="D2" s="223"/>
      <c r="E2" s="223"/>
      <c r="F2" s="223"/>
      <c r="G2" s="126"/>
      <c r="H2" s="223" t="s">
        <v>156</v>
      </c>
      <c r="I2" s="223"/>
      <c r="J2" s="223"/>
      <c r="K2" s="223"/>
      <c r="L2" s="223"/>
      <c r="M2" s="223"/>
    </row>
    <row r="3" spans="1:13" ht="18.75" customHeight="1" x14ac:dyDescent="0.3">
      <c r="A3" s="224"/>
      <c r="B3" s="224"/>
      <c r="C3" s="224"/>
      <c r="D3" s="224"/>
      <c r="E3" s="224"/>
      <c r="F3" s="224"/>
      <c r="G3" s="127"/>
      <c r="H3" s="224"/>
      <c r="I3" s="224"/>
      <c r="J3" s="224"/>
      <c r="K3" s="224"/>
      <c r="L3" s="224"/>
      <c r="M3" s="224"/>
    </row>
    <row r="4" spans="1:13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</row>
    <row r="5" spans="1:13" x14ac:dyDescent="0.25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</row>
    <row r="6" spans="1:13" x14ac:dyDescent="0.25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</row>
    <row r="7" spans="1:13" x14ac:dyDescent="0.2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</row>
    <row r="8" spans="1:13" x14ac:dyDescent="0.25">
      <c r="A8" s="56" t="s">
        <v>88</v>
      </c>
      <c r="B8" s="51" t="s">
        <v>91</v>
      </c>
      <c r="C8" s="52" t="s">
        <v>89</v>
      </c>
      <c r="D8" s="52" t="s">
        <v>90</v>
      </c>
      <c r="E8" s="52" t="s">
        <v>107</v>
      </c>
      <c r="F8" s="52" t="s">
        <v>160</v>
      </c>
      <c r="G8" s="100"/>
      <c r="H8" s="109" t="s">
        <v>133</v>
      </c>
      <c r="I8" s="110"/>
      <c r="J8" s="64" t="s">
        <v>134</v>
      </c>
      <c r="K8" s="64" t="s">
        <v>109</v>
      </c>
      <c r="L8" s="100"/>
      <c r="M8" s="100"/>
    </row>
    <row r="9" spans="1:13" x14ac:dyDescent="0.25">
      <c r="A9" s="57"/>
      <c r="B9" s="53" t="s">
        <v>93</v>
      </c>
      <c r="C9" s="54" t="s">
        <v>92</v>
      </c>
      <c r="D9" s="54"/>
      <c r="E9" s="54"/>
      <c r="F9" s="54" t="s">
        <v>161</v>
      </c>
      <c r="G9" s="100"/>
      <c r="H9" s="109" t="s">
        <v>95</v>
      </c>
      <c r="I9" s="110"/>
      <c r="J9" s="207"/>
      <c r="K9" s="207"/>
      <c r="L9" s="100"/>
      <c r="M9" s="100"/>
    </row>
    <row r="10" spans="1:13" ht="18.75" x14ac:dyDescent="0.3">
      <c r="A10" s="58" t="s">
        <v>226</v>
      </c>
      <c r="B10" s="37"/>
      <c r="C10" s="37"/>
      <c r="D10" s="37"/>
      <c r="E10" s="37"/>
      <c r="F10" s="111"/>
      <c r="G10" s="100"/>
      <c r="H10" s="109" t="s">
        <v>19</v>
      </c>
      <c r="I10" s="110"/>
      <c r="J10" s="207"/>
      <c r="K10" s="207"/>
      <c r="L10" s="100"/>
      <c r="M10" s="100"/>
    </row>
    <row r="11" spans="1:13" x14ac:dyDescent="0.25">
      <c r="A11" s="59" t="s">
        <v>213</v>
      </c>
      <c r="B11" s="189"/>
      <c r="C11" s="190"/>
      <c r="D11" s="190"/>
      <c r="E11" s="190"/>
      <c r="F11" s="190"/>
      <c r="G11" s="100"/>
      <c r="H11" s="109" t="s">
        <v>96</v>
      </c>
      <c r="I11" s="110"/>
      <c r="J11" s="207"/>
      <c r="K11" s="207"/>
      <c r="L11" s="100"/>
      <c r="M11" s="100"/>
    </row>
    <row r="12" spans="1:13" x14ac:dyDescent="0.25">
      <c r="G12" s="100"/>
      <c r="H12" s="109" t="s">
        <v>18</v>
      </c>
      <c r="I12" s="110"/>
      <c r="J12" s="208"/>
      <c r="K12" s="208"/>
      <c r="L12" s="100"/>
      <c r="M12" s="100"/>
    </row>
    <row r="13" spans="1:13" ht="18.75" x14ac:dyDescent="0.3">
      <c r="A13" s="58" t="s">
        <v>126</v>
      </c>
      <c r="B13" s="37"/>
      <c r="C13" s="37"/>
      <c r="D13" s="37"/>
      <c r="E13" s="37"/>
      <c r="F13" s="111"/>
      <c r="G13" s="100"/>
      <c r="H13" s="100"/>
      <c r="I13" s="100"/>
      <c r="J13" s="100"/>
      <c r="K13" s="100"/>
      <c r="L13" s="100"/>
      <c r="M13" s="100"/>
    </row>
    <row r="14" spans="1:13" x14ac:dyDescent="0.25">
      <c r="A14" s="59" t="s">
        <v>6</v>
      </c>
      <c r="B14" s="189"/>
      <c r="C14" s="190"/>
      <c r="D14" s="190"/>
      <c r="E14" s="190"/>
      <c r="F14" s="190"/>
      <c r="G14" s="100"/>
      <c r="H14" s="65" t="s">
        <v>130</v>
      </c>
      <c r="I14" s="65"/>
      <c r="J14" s="52" t="s">
        <v>94</v>
      </c>
      <c r="K14" s="66" t="s">
        <v>155</v>
      </c>
      <c r="L14" s="100"/>
      <c r="M14" s="100"/>
    </row>
    <row r="15" spans="1:13" x14ac:dyDescent="0.25">
      <c r="A15" s="59" t="s">
        <v>16</v>
      </c>
      <c r="B15" s="189"/>
      <c r="C15" s="190"/>
      <c r="D15" s="190"/>
      <c r="E15" s="190"/>
      <c r="F15" s="190"/>
      <c r="G15" s="100"/>
      <c r="H15" s="105" t="s">
        <v>146</v>
      </c>
      <c r="I15" s="106"/>
      <c r="J15" s="67" t="s">
        <v>135</v>
      </c>
      <c r="K15" s="209"/>
      <c r="L15" s="100"/>
      <c r="M15" s="100"/>
    </row>
    <row r="16" spans="1:13" x14ac:dyDescent="0.25">
      <c r="A16" s="100"/>
      <c r="B16" s="100"/>
      <c r="C16" s="100"/>
      <c r="D16" s="100"/>
      <c r="E16" s="100"/>
      <c r="F16" s="100"/>
      <c r="G16" s="100"/>
      <c r="H16" s="107" t="s">
        <v>147</v>
      </c>
      <c r="I16" s="108"/>
      <c r="J16" s="67" t="s">
        <v>148</v>
      </c>
      <c r="K16" s="209"/>
      <c r="L16" s="100"/>
      <c r="M16" s="100"/>
    </row>
    <row r="17" spans="1:13" ht="18.75" x14ac:dyDescent="0.3">
      <c r="A17" s="112" t="s">
        <v>127</v>
      </c>
      <c r="B17" s="35"/>
      <c r="C17" s="35"/>
      <c r="D17" s="35"/>
      <c r="E17" s="35"/>
      <c r="F17" s="113"/>
      <c r="G17" s="100"/>
      <c r="H17" s="10" t="s">
        <v>125</v>
      </c>
      <c r="I17" s="108"/>
      <c r="J17" s="67" t="s">
        <v>153</v>
      </c>
      <c r="K17" s="209"/>
      <c r="L17" s="100"/>
      <c r="M17" s="100"/>
    </row>
    <row r="18" spans="1:13" x14ac:dyDescent="0.25">
      <c r="A18" s="60" t="s">
        <v>117</v>
      </c>
      <c r="B18" s="218"/>
      <c r="C18" s="197"/>
      <c r="D18" s="197"/>
      <c r="E18" s="197"/>
      <c r="F18" s="197"/>
      <c r="G18" s="100"/>
      <c r="H18" s="176" t="s">
        <v>145</v>
      </c>
      <c r="I18" s="175"/>
      <c r="J18" s="67" t="s">
        <v>135</v>
      </c>
      <c r="K18" s="209"/>
      <c r="L18" s="100"/>
      <c r="M18" s="100"/>
    </row>
    <row r="19" spans="1:13" x14ac:dyDescent="0.25">
      <c r="A19" s="60" t="s">
        <v>8</v>
      </c>
      <c r="B19" s="196"/>
      <c r="C19" s="197"/>
      <c r="D19" s="197"/>
      <c r="E19" s="197"/>
      <c r="F19" s="197"/>
      <c r="G19" s="100"/>
      <c r="H19" s="177" t="s">
        <v>149</v>
      </c>
      <c r="I19" s="173"/>
      <c r="J19" s="67" t="s">
        <v>148</v>
      </c>
      <c r="K19" s="209"/>
      <c r="L19" s="100"/>
      <c r="M19" s="100"/>
    </row>
    <row r="20" spans="1:13" x14ac:dyDescent="0.25">
      <c r="A20" s="60" t="s">
        <v>137</v>
      </c>
      <c r="B20" s="196"/>
      <c r="C20" s="197"/>
      <c r="D20" s="197"/>
      <c r="E20" s="197"/>
      <c r="F20" s="197"/>
      <c r="G20" s="100"/>
      <c r="H20" s="10" t="s">
        <v>150</v>
      </c>
      <c r="I20" s="108"/>
      <c r="J20" s="67" t="s">
        <v>135</v>
      </c>
      <c r="K20" s="209"/>
      <c r="L20" s="100"/>
      <c r="M20" s="100"/>
    </row>
    <row r="21" spans="1:13" x14ac:dyDescent="0.25">
      <c r="A21" s="60" t="s">
        <v>141</v>
      </c>
      <c r="B21" s="196"/>
      <c r="C21" s="197"/>
      <c r="D21" s="197"/>
      <c r="E21" s="197"/>
      <c r="F21" s="197"/>
      <c r="G21" s="100"/>
      <c r="H21" s="176" t="s">
        <v>152</v>
      </c>
      <c r="I21" s="175"/>
      <c r="J21" s="67" t="s">
        <v>151</v>
      </c>
      <c r="K21" s="209"/>
      <c r="L21" s="100"/>
      <c r="M21" s="100"/>
    </row>
    <row r="22" spans="1:13" ht="15" customHeight="1" x14ac:dyDescent="0.25">
      <c r="A22" s="60" t="s">
        <v>7</v>
      </c>
      <c r="B22" s="196"/>
      <c r="C22" s="197"/>
      <c r="D22" s="197"/>
      <c r="E22" s="197"/>
      <c r="F22" s="197"/>
      <c r="G22" s="100"/>
      <c r="H22" s="100"/>
      <c r="I22" s="100"/>
      <c r="J22" s="100"/>
      <c r="K22" s="179" t="s">
        <v>220</v>
      </c>
      <c r="L22" s="100"/>
      <c r="M22" s="100"/>
    </row>
    <row r="23" spans="1:13" x14ac:dyDescent="0.25">
      <c r="A23" s="60" t="s">
        <v>12</v>
      </c>
      <c r="B23" s="196"/>
      <c r="C23" s="197"/>
      <c r="D23" s="197"/>
      <c r="E23" s="197"/>
      <c r="F23" s="197"/>
      <c r="G23" s="100"/>
      <c r="H23" s="100"/>
      <c r="I23" s="100"/>
      <c r="J23" s="100"/>
      <c r="K23" s="100"/>
      <c r="L23" s="100"/>
      <c r="M23" s="100"/>
    </row>
    <row r="24" spans="1:13" x14ac:dyDescent="0.25">
      <c r="A24" s="83" t="s">
        <v>203</v>
      </c>
      <c r="B24" s="83"/>
      <c r="C24" s="100"/>
      <c r="D24" s="100"/>
      <c r="E24" s="100"/>
      <c r="F24" s="100"/>
      <c r="G24" s="100"/>
      <c r="H24" s="225" t="s">
        <v>217</v>
      </c>
      <c r="I24" s="225"/>
      <c r="J24" s="225"/>
      <c r="K24" s="225"/>
      <c r="L24" s="225"/>
      <c r="M24" s="225"/>
    </row>
    <row r="25" spans="1:13" ht="15" customHeight="1" x14ac:dyDescent="0.25">
      <c r="A25" s="78" t="s">
        <v>136</v>
      </c>
      <c r="B25" s="78"/>
      <c r="C25" s="199"/>
      <c r="D25" s="100"/>
      <c r="E25" s="100"/>
      <c r="F25" s="100"/>
      <c r="G25" s="100"/>
      <c r="H25" s="100" t="s">
        <v>218</v>
      </c>
      <c r="I25" s="100"/>
      <c r="J25" s="100"/>
      <c r="K25" s="100"/>
      <c r="L25" s="100"/>
      <c r="M25" s="100"/>
    </row>
    <row r="26" spans="1:13" ht="15" customHeight="1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</row>
    <row r="27" spans="1:13" ht="18.75" x14ac:dyDescent="0.3">
      <c r="A27" s="61" t="s">
        <v>175</v>
      </c>
      <c r="B27" s="33"/>
      <c r="C27" s="33"/>
      <c r="D27" s="33"/>
      <c r="E27" s="33"/>
      <c r="F27" s="114"/>
      <c r="G27" s="100"/>
      <c r="H27" s="100" t="s">
        <v>132</v>
      </c>
      <c r="I27" s="100"/>
      <c r="J27" s="100"/>
      <c r="K27" s="100"/>
      <c r="L27" s="100"/>
      <c r="M27" s="100"/>
    </row>
    <row r="28" spans="1:13" x14ac:dyDescent="0.25">
      <c r="A28" s="62" t="s">
        <v>139</v>
      </c>
      <c r="B28" s="226" t="s">
        <v>198</v>
      </c>
      <c r="C28" s="202"/>
      <c r="D28" s="202"/>
      <c r="E28" s="202"/>
      <c r="F28" s="202"/>
      <c r="G28" s="100"/>
      <c r="H28" s="100"/>
      <c r="I28" s="100"/>
      <c r="J28" s="100"/>
      <c r="K28" s="100"/>
      <c r="L28" s="100"/>
      <c r="M28" s="100"/>
    </row>
    <row r="29" spans="1:13" x14ac:dyDescent="0.25">
      <c r="A29" s="62" t="s">
        <v>140</v>
      </c>
      <c r="B29" s="227"/>
      <c r="C29" s="202"/>
      <c r="D29" s="202"/>
      <c r="E29" s="202"/>
      <c r="F29" s="202"/>
      <c r="G29" s="100"/>
      <c r="H29" s="100"/>
      <c r="I29" s="100"/>
      <c r="J29" s="100"/>
      <c r="K29" s="100"/>
      <c r="L29" s="100"/>
      <c r="M29" s="100"/>
    </row>
    <row r="30" spans="1:13" x14ac:dyDescent="0.25">
      <c r="A30" s="62" t="s">
        <v>11</v>
      </c>
      <c r="B30" s="227"/>
      <c r="C30" s="202"/>
      <c r="D30" s="202"/>
      <c r="E30" s="202"/>
      <c r="F30" s="202"/>
      <c r="G30" s="100"/>
      <c r="H30" s="100"/>
      <c r="I30" s="100"/>
      <c r="J30" s="100"/>
      <c r="K30" s="100"/>
      <c r="L30" s="100"/>
      <c r="M30" s="100"/>
    </row>
    <row r="31" spans="1:13" x14ac:dyDescent="0.25">
      <c r="A31" s="62" t="s">
        <v>10</v>
      </c>
      <c r="B31" s="228"/>
      <c r="C31" s="202"/>
      <c r="D31" s="202"/>
      <c r="E31" s="202"/>
      <c r="F31" s="202"/>
      <c r="G31" s="100"/>
      <c r="H31" s="100"/>
      <c r="I31" s="100"/>
      <c r="J31" s="100"/>
      <c r="K31" s="100"/>
      <c r="L31" s="100"/>
      <c r="M31" s="100"/>
    </row>
    <row r="32" spans="1:13" x14ac:dyDescent="0.25">
      <c r="A32" s="63" t="s">
        <v>37</v>
      </c>
      <c r="B32" s="203"/>
      <c r="C32" s="204"/>
      <c r="D32" s="204"/>
      <c r="E32" s="204"/>
      <c r="F32" s="204"/>
      <c r="G32" s="100"/>
      <c r="H32" s="100"/>
      <c r="I32" s="100"/>
      <c r="J32" s="100"/>
      <c r="K32" s="100"/>
      <c r="L32" s="100"/>
      <c r="M32" s="100"/>
    </row>
    <row r="33" spans="1:13" x14ac:dyDescent="0.25">
      <c r="A33" s="100"/>
      <c r="B33" s="180" t="s">
        <v>220</v>
      </c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</row>
    <row r="34" spans="1:13" x14ac:dyDescent="0.25">
      <c r="A34" s="100"/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</row>
    <row r="35" spans="1:13" x14ac:dyDescent="0.25">
      <c r="A35" s="100" t="s">
        <v>108</v>
      </c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</row>
    <row r="36" spans="1:13" x14ac:dyDescent="0.25">
      <c r="A36" s="100"/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</row>
    <row r="37" spans="1:13" x14ac:dyDescent="0.25">
      <c r="A37" s="100"/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</row>
    <row r="38" spans="1:13" x14ac:dyDescent="0.25">
      <c r="A38" s="100"/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</row>
    <row r="39" spans="1:13" x14ac:dyDescent="0.25">
      <c r="A39" s="100"/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</row>
    <row r="40" spans="1:13" x14ac:dyDescent="0.25">
      <c r="A40" s="100"/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</row>
    <row r="41" spans="1:13" x14ac:dyDescent="0.25">
      <c r="A41" s="100"/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</row>
    <row r="42" spans="1:13" x14ac:dyDescent="0.25">
      <c r="A42" s="100"/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</row>
    <row r="43" spans="1:13" ht="30" customHeight="1" x14ac:dyDescent="0.25"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</row>
    <row r="44" spans="1:13" x14ac:dyDescent="0.25">
      <c r="A44" s="100"/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</row>
    <row r="45" spans="1:13" x14ac:dyDescent="0.25">
      <c r="A45" s="100"/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</row>
    <row r="46" spans="1:13" x14ac:dyDescent="0.25">
      <c r="A46" s="100"/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</row>
    <row r="47" spans="1:13" x14ac:dyDescent="0.25">
      <c r="A47" s="100"/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</row>
  </sheetData>
  <sheetProtection algorithmName="SHA-512" hashValue="dDxt9wKkkq4a9jmcj/2U74O1Qmzh4GFJyDD8G7JR/4XJ7ZHqiMbf3GQ1Bfag/Q+/hf72A1/LD91n/fzAb4NkEQ==" saltValue="/RuqbYgol/GNdGHqhPRzZQ==" spinCount="100000" sheet="1" objects="1" scenarios="1"/>
  <mergeCells count="8">
    <mergeCell ref="H24:M24"/>
    <mergeCell ref="B28:B31"/>
    <mergeCell ref="H1:M1"/>
    <mergeCell ref="H2:M2"/>
    <mergeCell ref="H3:M3"/>
    <mergeCell ref="A1:F1"/>
    <mergeCell ref="A2:F2"/>
    <mergeCell ref="A3:F3"/>
  </mergeCells>
  <phoneticPr fontId="8" type="noConversion"/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&amp;L&amp;D&amp;R&amp;P/&amp;N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98954-0E39-4850-AF09-EE10DFFEB289}">
  <sheetPr>
    <tabColor rgb="FF002060"/>
  </sheetPr>
  <dimension ref="A1:U41"/>
  <sheetViews>
    <sheetView view="pageLayout" zoomScaleNormal="100" workbookViewId="0">
      <selection activeCell="F10" sqref="F10"/>
    </sheetView>
  </sheetViews>
  <sheetFormatPr baseColWidth="10" defaultRowHeight="15" x14ac:dyDescent="0.25"/>
  <cols>
    <col min="1" max="1" width="20.28515625" customWidth="1"/>
    <col min="2" max="2" width="13.140625" bestFit="1" customWidth="1"/>
    <col min="3" max="3" width="10.5703125" bestFit="1" customWidth="1"/>
    <col min="5" max="5" width="14.140625" bestFit="1" customWidth="1"/>
    <col min="6" max="6" width="10.5703125" customWidth="1"/>
    <col min="7" max="7" width="10.7109375" bestFit="1" customWidth="1"/>
    <col min="8" max="8" width="15.42578125" bestFit="1" customWidth="1"/>
    <col min="9" max="9" width="10.5703125" customWidth="1"/>
    <col min="10" max="10" width="12" bestFit="1" customWidth="1"/>
    <col min="11" max="11" width="2.28515625" customWidth="1"/>
    <col min="12" max="12" width="20.28515625" customWidth="1"/>
    <col min="14" max="15" width="10.5703125" customWidth="1"/>
    <col min="16" max="16" width="13.140625" bestFit="1" customWidth="1"/>
    <col min="17" max="18" width="10.5703125" customWidth="1"/>
    <col min="19" max="19" width="15.42578125" bestFit="1" customWidth="1"/>
    <col min="20" max="20" width="10.7109375" customWidth="1"/>
    <col min="21" max="21" width="13.140625" customWidth="1"/>
  </cols>
  <sheetData>
    <row r="1" spans="1:21" ht="18.75" x14ac:dyDescent="0.3">
      <c r="A1" s="223" t="s">
        <v>162</v>
      </c>
      <c r="B1" s="223"/>
      <c r="C1" s="223"/>
      <c r="D1" s="223"/>
      <c r="E1" s="223"/>
      <c r="F1" s="223"/>
      <c r="G1" s="223"/>
      <c r="H1" s="223"/>
      <c r="I1" s="223"/>
      <c r="J1" s="223"/>
      <c r="K1" s="128"/>
      <c r="L1" s="223" t="s">
        <v>162</v>
      </c>
      <c r="M1" s="223"/>
      <c r="N1" s="223"/>
      <c r="O1" s="223"/>
      <c r="P1" s="223"/>
      <c r="Q1" s="223"/>
      <c r="R1" s="223"/>
      <c r="S1" s="223"/>
      <c r="T1" s="223"/>
      <c r="U1" s="223"/>
    </row>
    <row r="2" spans="1:21" ht="18.75" x14ac:dyDescent="0.3">
      <c r="A2" s="223" t="s">
        <v>156</v>
      </c>
      <c r="B2" s="223"/>
      <c r="C2" s="223"/>
      <c r="D2" s="223"/>
      <c r="E2" s="223"/>
      <c r="F2" s="223"/>
      <c r="G2" s="223"/>
      <c r="H2" s="223"/>
      <c r="I2" s="223"/>
      <c r="J2" s="223"/>
      <c r="K2" s="128"/>
      <c r="L2" s="223" t="s">
        <v>156</v>
      </c>
      <c r="M2" s="223"/>
      <c r="N2" s="223"/>
      <c r="O2" s="223"/>
      <c r="P2" s="223"/>
      <c r="Q2" s="223"/>
      <c r="R2" s="223"/>
      <c r="S2" s="223"/>
      <c r="T2" s="223"/>
      <c r="U2" s="223"/>
    </row>
    <row r="3" spans="1:21" x14ac:dyDescent="0.25">
      <c r="A3" s="115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15"/>
      <c r="M3" s="100"/>
      <c r="N3" s="100"/>
      <c r="O3" s="100"/>
      <c r="P3" s="100"/>
      <c r="Q3" s="100"/>
      <c r="R3" s="100"/>
      <c r="S3" s="100"/>
      <c r="T3" s="100"/>
      <c r="U3" s="100"/>
    </row>
    <row r="4" spans="1:21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</row>
    <row r="5" spans="1:21" x14ac:dyDescent="0.25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</row>
    <row r="6" spans="1:21" x14ac:dyDescent="0.25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</row>
    <row r="7" spans="1:21" x14ac:dyDescent="0.2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</row>
    <row r="8" spans="1:21" x14ac:dyDescent="0.25">
      <c r="A8" s="100"/>
      <c r="B8" s="99" t="s">
        <v>157</v>
      </c>
      <c r="C8" s="116"/>
      <c r="D8" s="116"/>
      <c r="E8" s="99" t="s">
        <v>157</v>
      </c>
      <c r="F8" s="116"/>
      <c r="G8" s="116"/>
      <c r="H8" s="99" t="s">
        <v>157</v>
      </c>
      <c r="I8" s="100"/>
      <c r="J8" s="100"/>
      <c r="K8" s="100"/>
      <c r="L8" s="100"/>
      <c r="M8" s="100"/>
      <c r="N8" s="100"/>
      <c r="O8" s="100"/>
      <c r="P8" s="100"/>
      <c r="Q8" s="116"/>
      <c r="R8" s="116"/>
      <c r="S8" s="99" t="s">
        <v>157</v>
      </c>
      <c r="T8" s="100"/>
    </row>
    <row r="9" spans="1:21" x14ac:dyDescent="0.25">
      <c r="A9" s="52" t="s">
        <v>88</v>
      </c>
      <c r="B9" s="52" t="s">
        <v>102</v>
      </c>
      <c r="C9" s="52" t="s">
        <v>97</v>
      </c>
      <c r="D9" s="52" t="s">
        <v>99</v>
      </c>
      <c r="E9" s="52" t="s">
        <v>91</v>
      </c>
      <c r="F9" s="52" t="s">
        <v>97</v>
      </c>
      <c r="G9" s="52" t="s">
        <v>99</v>
      </c>
      <c r="H9" s="52" t="s">
        <v>89</v>
      </c>
      <c r="I9" s="52" t="s">
        <v>97</v>
      </c>
      <c r="J9" s="52" t="s">
        <v>99</v>
      </c>
      <c r="K9" s="100"/>
      <c r="L9" s="52" t="s">
        <v>88</v>
      </c>
      <c r="M9" s="52" t="s">
        <v>102</v>
      </c>
      <c r="N9" s="52" t="s">
        <v>97</v>
      </c>
      <c r="O9" s="52" t="s">
        <v>99</v>
      </c>
      <c r="P9" s="52" t="s">
        <v>91</v>
      </c>
      <c r="Q9" s="52" t="s">
        <v>97</v>
      </c>
      <c r="R9" s="52" t="s">
        <v>99</v>
      </c>
      <c r="S9" s="52" t="s">
        <v>89</v>
      </c>
      <c r="T9" s="52" t="s">
        <v>97</v>
      </c>
      <c r="U9" s="52" t="s">
        <v>99</v>
      </c>
    </row>
    <row r="10" spans="1:21" x14ac:dyDescent="0.25">
      <c r="A10" s="52"/>
      <c r="B10" s="52" t="s">
        <v>103</v>
      </c>
      <c r="C10" s="52" t="s">
        <v>110</v>
      </c>
      <c r="D10" s="52" t="s">
        <v>104</v>
      </c>
      <c r="E10" s="52" t="s">
        <v>93</v>
      </c>
      <c r="F10" s="52" t="s">
        <v>98</v>
      </c>
      <c r="G10" s="52" t="s">
        <v>100</v>
      </c>
      <c r="H10" s="52" t="s">
        <v>92</v>
      </c>
      <c r="I10" s="52" t="s">
        <v>111</v>
      </c>
      <c r="J10" s="52" t="s">
        <v>101</v>
      </c>
      <c r="K10" s="100"/>
      <c r="L10" s="52"/>
      <c r="M10" s="52" t="s">
        <v>103</v>
      </c>
      <c r="N10" s="52" t="s">
        <v>110</v>
      </c>
      <c r="O10" s="52" t="s">
        <v>104</v>
      </c>
      <c r="P10" s="52" t="s">
        <v>93</v>
      </c>
      <c r="Q10" s="52" t="s">
        <v>98</v>
      </c>
      <c r="R10" s="52" t="s">
        <v>100</v>
      </c>
      <c r="S10" s="52" t="s">
        <v>92</v>
      </c>
      <c r="T10" s="52" t="s">
        <v>111</v>
      </c>
      <c r="U10" s="52" t="s">
        <v>101</v>
      </c>
    </row>
    <row r="11" spans="1:21" ht="18.75" x14ac:dyDescent="0.3">
      <c r="A11" s="58" t="s">
        <v>226</v>
      </c>
      <c r="B11" s="37"/>
      <c r="C11" s="37"/>
      <c r="D11" s="37"/>
      <c r="E11" s="37"/>
      <c r="F11" s="37"/>
      <c r="G11" s="37"/>
      <c r="H11" s="37"/>
      <c r="I11" s="37"/>
      <c r="J11" s="111"/>
      <c r="K11" s="100"/>
      <c r="L11" s="61" t="s">
        <v>175</v>
      </c>
      <c r="M11" s="33"/>
      <c r="N11" s="144"/>
      <c r="O11" s="33"/>
      <c r="P11" s="33"/>
      <c r="Q11" s="144"/>
      <c r="R11" s="33"/>
      <c r="S11" s="33"/>
      <c r="T11" s="33"/>
      <c r="U11" s="114"/>
    </row>
    <row r="12" spans="1:21" x14ac:dyDescent="0.25">
      <c r="A12" s="59" t="s">
        <v>213</v>
      </c>
      <c r="B12" s="219"/>
      <c r="C12" s="79">
        <v>270</v>
      </c>
      <c r="D12" s="178"/>
      <c r="E12" s="211"/>
      <c r="F12" s="79">
        <v>270</v>
      </c>
      <c r="G12" s="89">
        <f>E12*F12</f>
        <v>0</v>
      </c>
      <c r="H12" s="211"/>
      <c r="I12" s="77"/>
      <c r="J12" s="92">
        <f>H12*I12</f>
        <v>0</v>
      </c>
      <c r="K12" s="100"/>
      <c r="L12" s="62" t="s">
        <v>139</v>
      </c>
      <c r="M12" s="84"/>
      <c r="N12" s="85"/>
      <c r="O12" s="85"/>
      <c r="P12" s="229" t="s">
        <v>154</v>
      </c>
      <c r="Q12" s="230"/>
      <c r="R12" s="231"/>
      <c r="S12" s="202"/>
      <c r="T12" s="75">
        <v>10.6</v>
      </c>
      <c r="U12" s="94">
        <f>S12*T12</f>
        <v>0</v>
      </c>
    </row>
    <row r="13" spans="1:21" ht="15.75" x14ac:dyDescent="0.25">
      <c r="A13" s="101" t="s">
        <v>230</v>
      </c>
      <c r="B13" s="212"/>
      <c r="C13" s="102"/>
      <c r="D13" s="102"/>
      <c r="E13" s="212"/>
      <c r="F13" s="102"/>
      <c r="G13" s="102">
        <f>SUM(G12:G12)</f>
        <v>0</v>
      </c>
      <c r="H13" s="212"/>
      <c r="I13" s="102">
        <f>SUM(I12:I12)</f>
        <v>0</v>
      </c>
      <c r="J13" s="102">
        <f>SUM(J12:J12)</f>
        <v>0</v>
      </c>
      <c r="K13" s="100"/>
      <c r="L13" s="62" t="s">
        <v>140</v>
      </c>
      <c r="M13" s="84"/>
      <c r="N13" s="85"/>
      <c r="O13" s="85"/>
      <c r="P13" s="232"/>
      <c r="Q13" s="233"/>
      <c r="R13" s="234"/>
      <c r="S13" s="202"/>
      <c r="T13" s="75">
        <v>24.5</v>
      </c>
      <c r="U13" s="94">
        <f t="shared" ref="U13:U15" si="0">S13*T13</f>
        <v>0</v>
      </c>
    </row>
    <row r="14" spans="1:21" ht="15.75" x14ac:dyDescent="0.25">
      <c r="A14" s="100"/>
      <c r="B14" s="188"/>
      <c r="C14" s="100"/>
      <c r="D14" s="100"/>
      <c r="E14" s="188"/>
      <c r="F14" s="100"/>
      <c r="G14" s="100"/>
      <c r="H14" s="188"/>
      <c r="I14" s="100"/>
      <c r="J14" s="102">
        <f>D13+G13+J13</f>
        <v>0</v>
      </c>
      <c r="K14" s="100"/>
      <c r="L14" s="74" t="s">
        <v>143</v>
      </c>
      <c r="M14" s="84"/>
      <c r="N14" s="85"/>
      <c r="O14" s="85"/>
      <c r="P14" s="235"/>
      <c r="Q14" s="236"/>
      <c r="R14" s="237"/>
      <c r="S14" s="202"/>
      <c r="T14" s="75">
        <f>7.54+1.26-2.5</f>
        <v>6.3000000000000007</v>
      </c>
      <c r="U14" s="94">
        <f t="shared" si="0"/>
        <v>0</v>
      </c>
    </row>
    <row r="15" spans="1:21" x14ac:dyDescent="0.25">
      <c r="A15" s="100"/>
      <c r="B15" s="188"/>
      <c r="C15" s="100"/>
      <c r="D15" s="100"/>
      <c r="E15" s="188"/>
      <c r="F15" s="100"/>
      <c r="G15" s="100"/>
      <c r="H15" s="188"/>
      <c r="I15" s="100"/>
      <c r="J15" s="100"/>
      <c r="K15" s="100"/>
      <c r="L15" s="76" t="s">
        <v>37</v>
      </c>
      <c r="M15" s="84"/>
      <c r="N15" s="85"/>
      <c r="O15" s="85"/>
      <c r="P15" s="84"/>
      <c r="Q15" s="82">
        <v>39</v>
      </c>
      <c r="R15" s="84"/>
      <c r="S15" s="202"/>
      <c r="T15" s="23">
        <v>43.786000000000001</v>
      </c>
      <c r="U15" s="94">
        <f t="shared" si="0"/>
        <v>0</v>
      </c>
    </row>
    <row r="16" spans="1:21" ht="18.75" x14ac:dyDescent="0.3">
      <c r="A16" s="58" t="s">
        <v>126</v>
      </c>
      <c r="B16" s="191"/>
      <c r="C16" s="37"/>
      <c r="D16" s="37"/>
      <c r="E16" s="191"/>
      <c r="F16" s="37"/>
      <c r="G16" s="37"/>
      <c r="H16" s="191"/>
      <c r="I16" s="37"/>
      <c r="J16" s="111"/>
      <c r="K16" s="100"/>
      <c r="L16" s="100"/>
      <c r="M16" s="100"/>
      <c r="N16" s="100"/>
      <c r="O16" s="100"/>
      <c r="P16" s="100"/>
      <c r="Q16" s="100"/>
      <c r="R16" s="100"/>
      <c r="S16" s="100"/>
      <c r="T16" s="102">
        <f>SUM(T12:T15)</f>
        <v>85.186000000000007</v>
      </c>
      <c r="U16" s="102">
        <f>SUM(U12:U15)</f>
        <v>0</v>
      </c>
    </row>
    <row r="17" spans="1:21" x14ac:dyDescent="0.25">
      <c r="A17" s="68" t="s">
        <v>6</v>
      </c>
      <c r="B17" s="190"/>
      <c r="C17" s="79">
        <v>1</v>
      </c>
      <c r="D17" s="89">
        <f>B17*C17*12</f>
        <v>0</v>
      </c>
      <c r="E17" s="190"/>
      <c r="F17" s="79">
        <v>9</v>
      </c>
      <c r="G17" s="89">
        <f>E17*F17</f>
        <v>0</v>
      </c>
      <c r="H17" s="190"/>
      <c r="I17" s="77">
        <v>30.85</v>
      </c>
      <c r="J17" s="91">
        <f>H17*I17</f>
        <v>0</v>
      </c>
      <c r="K17" s="100"/>
      <c r="L17" s="100"/>
      <c r="M17" s="100"/>
      <c r="N17" s="100"/>
      <c r="O17" s="100"/>
      <c r="P17" s="99" t="s">
        <v>157</v>
      </c>
      <c r="Q17" s="100"/>
      <c r="R17" s="100"/>
      <c r="S17" s="100"/>
      <c r="T17" s="100"/>
      <c r="U17" s="100"/>
    </row>
    <row r="18" spans="1:21" x14ac:dyDescent="0.25">
      <c r="A18" s="69" t="s">
        <v>16</v>
      </c>
      <c r="B18" s="211"/>
      <c r="C18" s="79">
        <v>3</v>
      </c>
      <c r="D18" s="90">
        <f>B18*C18*12</f>
        <v>0</v>
      </c>
      <c r="E18" s="211"/>
      <c r="F18" s="79">
        <f>57-9</f>
        <v>48</v>
      </c>
      <c r="G18" s="89">
        <f>E18*F18</f>
        <v>0</v>
      </c>
      <c r="H18" s="211"/>
      <c r="I18" s="77">
        <v>211.36</v>
      </c>
      <c r="J18" s="92">
        <f>H18*I18</f>
        <v>0</v>
      </c>
      <c r="K18" s="100"/>
      <c r="L18" s="65" t="s">
        <v>130</v>
      </c>
      <c r="M18" s="65"/>
      <c r="N18" s="65"/>
      <c r="O18" s="65"/>
      <c r="P18" s="52" t="s">
        <v>155</v>
      </c>
      <c r="Q18" s="52" t="s">
        <v>97</v>
      </c>
      <c r="R18" s="52"/>
      <c r="S18" s="52"/>
      <c r="T18" s="52"/>
      <c r="U18" s="52" t="s">
        <v>99</v>
      </c>
    </row>
    <row r="19" spans="1:21" ht="15.75" x14ac:dyDescent="0.25">
      <c r="A19" s="101" t="s">
        <v>158</v>
      </c>
      <c r="B19" s="212"/>
      <c r="C19" s="102"/>
      <c r="D19" s="102">
        <f>SUM(D17:D18)</f>
        <v>0</v>
      </c>
      <c r="E19" s="212"/>
      <c r="F19" s="102"/>
      <c r="G19" s="102">
        <f>SUM(G17:G18)</f>
        <v>0</v>
      </c>
      <c r="H19" s="212"/>
      <c r="I19" s="102">
        <f>SUM(I17:I18)</f>
        <v>242.21</v>
      </c>
      <c r="J19" s="102">
        <f>SUM(J17:J18)</f>
        <v>0</v>
      </c>
      <c r="K19" s="100"/>
      <c r="L19" s="105" t="s">
        <v>146</v>
      </c>
      <c r="M19" s="106"/>
      <c r="N19" s="95" t="s">
        <v>135</v>
      </c>
      <c r="O19" s="96"/>
      <c r="P19" s="202"/>
      <c r="Q19" s="82">
        <v>7</v>
      </c>
      <c r="R19" s="84"/>
      <c r="S19" s="84"/>
      <c r="T19" s="84"/>
      <c r="U19" s="87">
        <f>P19*Q19</f>
        <v>0</v>
      </c>
    </row>
    <row r="20" spans="1:21" ht="15.75" x14ac:dyDescent="0.25">
      <c r="A20" s="164"/>
      <c r="B20" s="220"/>
      <c r="C20" s="165"/>
      <c r="D20" s="165"/>
      <c r="E20" s="220"/>
      <c r="F20" s="165"/>
      <c r="G20" s="165"/>
      <c r="H20" s="220"/>
      <c r="I20" s="165"/>
      <c r="J20" s="102">
        <f>D19+G19+J19</f>
        <v>0</v>
      </c>
      <c r="K20" s="100"/>
      <c r="L20" s="107" t="s">
        <v>147</v>
      </c>
      <c r="M20" s="108"/>
      <c r="N20" s="97" t="s">
        <v>148</v>
      </c>
      <c r="O20" s="98"/>
      <c r="P20" s="202"/>
      <c r="Q20" s="82">
        <v>30</v>
      </c>
      <c r="R20" s="84"/>
      <c r="S20" s="84"/>
      <c r="T20" s="84"/>
      <c r="U20" s="87">
        <f>P20*Q20</f>
        <v>0</v>
      </c>
    </row>
    <row r="21" spans="1:21" x14ac:dyDescent="0.25">
      <c r="A21" s="100"/>
      <c r="B21" s="188"/>
      <c r="C21" s="100"/>
      <c r="D21" s="100"/>
      <c r="E21" s="188"/>
      <c r="F21" s="100"/>
      <c r="G21" s="100"/>
      <c r="H21" s="188"/>
      <c r="I21" s="100"/>
      <c r="J21" s="100"/>
      <c r="K21" s="100"/>
      <c r="L21" s="107" t="s">
        <v>125</v>
      </c>
      <c r="M21" s="108"/>
      <c r="N21" s="97" t="s">
        <v>153</v>
      </c>
      <c r="O21" s="98"/>
      <c r="P21" s="202"/>
      <c r="Q21" s="82">
        <v>7</v>
      </c>
      <c r="R21" s="84"/>
      <c r="S21" s="84"/>
      <c r="T21" s="84"/>
      <c r="U21" s="87">
        <f>P21*Q21</f>
        <v>0</v>
      </c>
    </row>
    <row r="22" spans="1:21" ht="18.75" x14ac:dyDescent="0.3">
      <c r="A22" s="140" t="s">
        <v>127</v>
      </c>
      <c r="B22" s="213"/>
      <c r="C22" s="142"/>
      <c r="D22" s="141"/>
      <c r="E22" s="213"/>
      <c r="F22" s="142"/>
      <c r="G22" s="141"/>
      <c r="H22" s="213"/>
      <c r="I22" s="141"/>
      <c r="J22" s="143"/>
      <c r="K22" s="100"/>
      <c r="L22" s="170" t="s">
        <v>145</v>
      </c>
      <c r="M22" s="171"/>
      <c r="N22" s="97" t="s">
        <v>135</v>
      </c>
      <c r="O22" s="98"/>
      <c r="P22" s="202"/>
      <c r="Q22" s="82">
        <v>1</v>
      </c>
      <c r="R22" s="84"/>
      <c r="S22" s="84"/>
      <c r="T22" s="84"/>
      <c r="U22" s="87">
        <f>P22*Q22</f>
        <v>0</v>
      </c>
    </row>
    <row r="23" spans="1:21" x14ac:dyDescent="0.25">
      <c r="A23" s="60" t="s">
        <v>117</v>
      </c>
      <c r="B23" s="217"/>
      <c r="C23" s="80">
        <v>3</v>
      </c>
      <c r="D23" s="88">
        <f>B23*C23*12</f>
        <v>0</v>
      </c>
      <c r="E23" s="218"/>
      <c r="F23" s="80">
        <v>3</v>
      </c>
      <c r="G23" s="88">
        <f>E23*F23</f>
        <v>0</v>
      </c>
      <c r="H23" s="217"/>
      <c r="I23" s="71">
        <v>3.6400000000000006</v>
      </c>
      <c r="J23" s="93">
        <f t="shared" ref="J23:J28" si="1">H23*I23</f>
        <v>0</v>
      </c>
      <c r="K23" s="100"/>
      <c r="L23" s="170" t="s">
        <v>149</v>
      </c>
      <c r="M23" s="171"/>
      <c r="N23" s="97" t="s">
        <v>148</v>
      </c>
      <c r="O23" s="98"/>
      <c r="P23" s="202"/>
      <c r="Q23" s="82">
        <v>7</v>
      </c>
      <c r="R23" s="84"/>
      <c r="S23" s="84"/>
      <c r="T23" s="84"/>
      <c r="U23" s="87">
        <f>P23*Q23</f>
        <v>0</v>
      </c>
    </row>
    <row r="24" spans="1:21" ht="15.75" x14ac:dyDescent="0.25">
      <c r="A24" s="60" t="s">
        <v>8</v>
      </c>
      <c r="B24" s="217"/>
      <c r="C24" s="80">
        <v>1</v>
      </c>
      <c r="D24" s="88">
        <f>B24*C24*12</f>
        <v>0</v>
      </c>
      <c r="E24" s="210"/>
      <c r="F24" s="80">
        <v>1</v>
      </c>
      <c r="G24" s="88">
        <f>E24*F24</f>
        <v>0</v>
      </c>
      <c r="H24" s="217"/>
      <c r="I24" s="71">
        <v>0.14000000000000001</v>
      </c>
      <c r="J24" s="93">
        <f t="shared" si="1"/>
        <v>0</v>
      </c>
      <c r="K24" s="100"/>
      <c r="L24" s="103" t="s">
        <v>204</v>
      </c>
      <c r="M24" s="102"/>
      <c r="N24" s="102"/>
      <c r="O24" s="102"/>
      <c r="P24" s="102"/>
      <c r="Q24" s="102"/>
      <c r="R24" s="102"/>
      <c r="S24" s="102"/>
      <c r="T24" s="102"/>
      <c r="U24" s="102">
        <f>SUM(U19:U23)</f>
        <v>0</v>
      </c>
    </row>
    <row r="25" spans="1:21" ht="15.75" x14ac:dyDescent="0.25">
      <c r="A25" s="60" t="s">
        <v>137</v>
      </c>
      <c r="B25" s="217"/>
      <c r="C25" s="80">
        <v>16</v>
      </c>
      <c r="D25" s="88">
        <f>B25*C25*12</f>
        <v>0</v>
      </c>
      <c r="E25" s="210"/>
      <c r="F25" s="80">
        <v>53</v>
      </c>
      <c r="G25" s="88">
        <f>E25*F25</f>
        <v>0</v>
      </c>
      <c r="H25" s="217"/>
      <c r="I25" s="71">
        <v>7.2249999999999996</v>
      </c>
      <c r="J25" s="93">
        <f t="shared" si="1"/>
        <v>0</v>
      </c>
      <c r="K25" s="100"/>
      <c r="L25" s="100"/>
      <c r="M25" s="100"/>
      <c r="N25" s="100"/>
      <c r="O25" s="100"/>
      <c r="P25" s="100"/>
      <c r="Q25" s="100"/>
      <c r="R25" s="100"/>
      <c r="S25" s="100"/>
      <c r="T25" s="179" t="s">
        <v>220</v>
      </c>
      <c r="U25" s="102">
        <f>U16+U24</f>
        <v>0</v>
      </c>
    </row>
    <row r="26" spans="1:21" x14ac:dyDescent="0.25">
      <c r="A26" s="60" t="s">
        <v>141</v>
      </c>
      <c r="B26" s="217"/>
      <c r="C26" s="80">
        <v>13</v>
      </c>
      <c r="D26" s="88">
        <f>B26*C26*12</f>
        <v>0</v>
      </c>
      <c r="E26" s="210"/>
      <c r="F26" s="80">
        <v>31</v>
      </c>
      <c r="G26" s="88">
        <f>E26*F26</f>
        <v>0</v>
      </c>
      <c r="H26" s="217"/>
      <c r="I26" s="71">
        <v>5.1610000000000005</v>
      </c>
      <c r="J26" s="93">
        <f t="shared" si="1"/>
        <v>0</v>
      </c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</row>
    <row r="27" spans="1:21" x14ac:dyDescent="0.25">
      <c r="A27" s="60" t="s">
        <v>7</v>
      </c>
      <c r="B27" s="217"/>
      <c r="C27" s="80"/>
      <c r="D27" s="70"/>
      <c r="E27" s="210"/>
      <c r="F27" s="80"/>
      <c r="G27" s="70"/>
      <c r="H27" s="217"/>
      <c r="I27" s="71">
        <v>0.30099999999999999</v>
      </c>
      <c r="J27" s="93">
        <f t="shared" si="1"/>
        <v>0</v>
      </c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</row>
    <row r="28" spans="1:21" x14ac:dyDescent="0.25">
      <c r="A28" s="60" t="s">
        <v>12</v>
      </c>
      <c r="B28" s="221"/>
      <c r="C28" s="81"/>
      <c r="D28" s="72"/>
      <c r="E28" s="210"/>
      <c r="F28" s="81">
        <v>20</v>
      </c>
      <c r="G28" s="88">
        <f>E28*F28</f>
        <v>0</v>
      </c>
      <c r="H28" s="221"/>
      <c r="I28" s="73">
        <v>3.7709999999999999</v>
      </c>
      <c r="J28" s="93">
        <f t="shared" si="1"/>
        <v>0</v>
      </c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</row>
    <row r="29" spans="1:21" ht="15.75" x14ac:dyDescent="0.25">
      <c r="A29" s="117" t="s">
        <v>159</v>
      </c>
      <c r="B29" s="102"/>
      <c r="C29" s="102"/>
      <c r="D29" s="102">
        <f>SUM(D24:D28)</f>
        <v>0</v>
      </c>
      <c r="E29" s="102"/>
      <c r="F29" s="102"/>
      <c r="G29" s="102">
        <f>SUM(G24:G28)</f>
        <v>0</v>
      </c>
      <c r="H29" s="102"/>
      <c r="I29" s="102">
        <f>SUM(I24:I28)</f>
        <v>16.597999999999999</v>
      </c>
      <c r="J29" s="102">
        <f>SUM(J24:J28)</f>
        <v>0</v>
      </c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</row>
    <row r="30" spans="1:21" ht="15.75" x14ac:dyDescent="0.25">
      <c r="A30" s="83" t="s">
        <v>203</v>
      </c>
      <c r="B30" s="100"/>
      <c r="C30" s="100"/>
      <c r="D30" s="100"/>
      <c r="E30" s="100"/>
      <c r="F30" s="100"/>
      <c r="G30" s="100"/>
      <c r="H30" s="100"/>
      <c r="I30" s="179" t="s">
        <v>220</v>
      </c>
      <c r="J30" s="102">
        <f>D29+G29+J29</f>
        <v>0</v>
      </c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</row>
    <row r="31" spans="1:21" x14ac:dyDescent="0.25">
      <c r="A31" s="100"/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</row>
    <row r="32" spans="1:21" x14ac:dyDescent="0.25">
      <c r="A32" s="100"/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</row>
    <row r="33" spans="1:21" x14ac:dyDescent="0.25">
      <c r="A33" s="100"/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</row>
    <row r="34" spans="1:21" x14ac:dyDescent="0.25">
      <c r="A34" s="100"/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</row>
    <row r="35" spans="1:21" x14ac:dyDescent="0.25">
      <c r="L35" s="100"/>
      <c r="M35" s="100"/>
      <c r="N35" s="100"/>
      <c r="O35" s="100"/>
      <c r="P35" s="100"/>
      <c r="Q35" s="100"/>
      <c r="R35" s="100"/>
      <c r="S35" s="100"/>
      <c r="T35" s="100"/>
      <c r="U35" s="100"/>
    </row>
    <row r="36" spans="1:21" x14ac:dyDescent="0.25">
      <c r="L36" s="100"/>
      <c r="M36" s="100"/>
      <c r="N36" s="100"/>
      <c r="O36" s="100"/>
      <c r="P36" s="100"/>
      <c r="Q36" s="100"/>
      <c r="R36" s="100"/>
      <c r="S36" s="100"/>
      <c r="T36" s="100"/>
      <c r="U36" s="100"/>
    </row>
    <row r="41" spans="1:21" ht="15.75" x14ac:dyDescent="0.25">
      <c r="L41" s="104"/>
      <c r="M41" s="104"/>
      <c r="N41" s="104"/>
      <c r="O41" s="104"/>
      <c r="P41" s="104"/>
      <c r="Q41" s="104"/>
      <c r="R41" s="104"/>
      <c r="S41" s="104"/>
      <c r="T41" s="104"/>
      <c r="U41" s="104"/>
    </row>
  </sheetData>
  <sheetProtection algorithmName="SHA-512" hashValue="5IQN5YLdVslFsVGyBUzcqzSWJO7MEJWlQyNc/5KhTVAguZ2kE7Nmfo6BPtauj3GkcBid8tEgICNpL2nxyomPuQ==" saltValue="VtE4F+SVk73gMaa406bZMQ==" spinCount="100000" sheet="1" objects="1" scenarios="1"/>
  <mergeCells count="5">
    <mergeCell ref="P12:R14"/>
    <mergeCell ref="A1:J1"/>
    <mergeCell ref="A2:J2"/>
    <mergeCell ref="L1:U1"/>
    <mergeCell ref="L2:U2"/>
  </mergeCells>
  <phoneticPr fontId="8" type="noConversion"/>
  <pageMargins left="0.70866141732283472" right="0.70866141732283472" top="0.35433070866141736" bottom="0.35433070866141736" header="0.31496062992125984" footer="0.19685039370078741"/>
  <pageSetup paperSize="9" orientation="landscape" r:id="rId1"/>
  <headerFooter>
    <oddFooter>&amp;L&amp;D&amp;R&amp;P/&amp;N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C2F42-56B6-406C-A92E-A32AA5F7954E}">
  <sheetPr>
    <tabColor rgb="FFFF0000"/>
  </sheetPr>
  <dimension ref="A1:Z61"/>
  <sheetViews>
    <sheetView view="pageLayout" zoomScaleNormal="100" workbookViewId="0">
      <selection activeCell="H5" sqref="H5"/>
    </sheetView>
  </sheetViews>
  <sheetFormatPr baseColWidth="10" defaultRowHeight="15" x14ac:dyDescent="0.25"/>
  <cols>
    <col min="1" max="1" width="23.140625" customWidth="1"/>
    <col min="2" max="3" width="10.7109375" customWidth="1"/>
    <col min="4" max="4" width="8.85546875" customWidth="1"/>
    <col min="5" max="6" width="11.85546875" customWidth="1"/>
    <col min="7" max="7" width="8" bestFit="1" customWidth="1"/>
    <col min="8" max="8" width="17.140625" bestFit="1" customWidth="1"/>
    <col min="9" max="9" width="2" style="100" customWidth="1"/>
    <col min="10" max="10" width="22.140625" customWidth="1"/>
    <col min="11" max="12" width="10.7109375" customWidth="1"/>
    <col min="13" max="13" width="7.42578125" customWidth="1"/>
    <col min="14" max="15" width="11.85546875" customWidth="1"/>
    <col min="16" max="16" width="8" customWidth="1"/>
    <col min="17" max="17" width="17.140625" bestFit="1" customWidth="1"/>
    <col min="18" max="18" width="2" style="100" customWidth="1"/>
    <col min="19" max="19" width="23" bestFit="1" customWidth="1"/>
    <col min="20" max="20" width="10.7109375" customWidth="1"/>
    <col min="21" max="21" width="9.140625" bestFit="1" customWidth="1"/>
    <col min="22" max="22" width="7.42578125" customWidth="1"/>
    <col min="23" max="23" width="12.7109375" bestFit="1" customWidth="1"/>
    <col min="24" max="24" width="11.85546875" customWidth="1"/>
    <col min="25" max="25" width="8.42578125" customWidth="1"/>
    <col min="26" max="26" width="16.7109375" customWidth="1"/>
  </cols>
  <sheetData>
    <row r="1" spans="1:26" ht="18.75" x14ac:dyDescent="0.3">
      <c r="A1" s="223" t="s">
        <v>176</v>
      </c>
      <c r="B1" s="223"/>
      <c r="C1" s="223"/>
      <c r="D1" s="223"/>
      <c r="E1" s="223"/>
      <c r="F1" s="223"/>
      <c r="G1" s="223"/>
      <c r="H1" s="223"/>
      <c r="I1" s="126"/>
      <c r="J1" s="223" t="s">
        <v>177</v>
      </c>
      <c r="K1" s="223"/>
      <c r="L1" s="223"/>
      <c r="M1" s="223"/>
      <c r="N1" s="223"/>
      <c r="O1" s="223"/>
      <c r="P1" s="223"/>
      <c r="Q1" s="223"/>
      <c r="R1" s="126"/>
      <c r="S1" s="223" t="s">
        <v>178</v>
      </c>
      <c r="T1" s="223"/>
      <c r="U1" s="223"/>
      <c r="V1" s="223"/>
      <c r="W1" s="223"/>
      <c r="X1" s="223"/>
      <c r="Y1" s="223"/>
      <c r="Z1" s="223"/>
    </row>
    <row r="2" spans="1:26" ht="18.75" x14ac:dyDescent="0.3">
      <c r="A2" s="223" t="s">
        <v>156</v>
      </c>
      <c r="B2" s="223"/>
      <c r="C2" s="223"/>
      <c r="D2" s="223"/>
      <c r="E2" s="223"/>
      <c r="F2" s="223"/>
      <c r="G2" s="223"/>
      <c r="H2" s="223"/>
      <c r="I2" s="126"/>
      <c r="J2" s="223" t="s">
        <v>156</v>
      </c>
      <c r="K2" s="223"/>
      <c r="L2" s="223"/>
      <c r="M2" s="223"/>
      <c r="N2" s="223"/>
      <c r="O2" s="223"/>
      <c r="P2" s="223"/>
      <c r="Q2" s="223"/>
      <c r="R2" s="126"/>
      <c r="S2" s="223" t="s">
        <v>156</v>
      </c>
      <c r="T2" s="223"/>
      <c r="U2" s="223"/>
      <c r="V2" s="223"/>
      <c r="W2" s="223"/>
      <c r="X2" s="223"/>
      <c r="Y2" s="223"/>
      <c r="Z2" s="223"/>
    </row>
    <row r="3" spans="1:26" ht="18.75" x14ac:dyDescent="0.3">
      <c r="A3" s="224"/>
      <c r="B3" s="224"/>
      <c r="C3" s="224"/>
      <c r="D3" s="224"/>
      <c r="E3" s="224"/>
      <c r="F3" s="224"/>
      <c r="G3" s="224"/>
      <c r="H3" s="224"/>
      <c r="I3" s="127"/>
      <c r="J3" s="224"/>
      <c r="K3" s="224"/>
      <c r="L3" s="224"/>
      <c r="M3" s="224"/>
      <c r="N3" s="224"/>
      <c r="O3" s="224"/>
      <c r="P3" s="224"/>
      <c r="Q3" s="224"/>
      <c r="R3" s="127"/>
      <c r="S3" s="224"/>
      <c r="T3" s="224"/>
      <c r="U3" s="224"/>
      <c r="V3" s="224"/>
      <c r="W3" s="224"/>
      <c r="X3" s="224"/>
      <c r="Y3" s="224"/>
      <c r="Z3" s="224"/>
    </row>
    <row r="4" spans="1:26" ht="18.75" x14ac:dyDescent="0.3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00"/>
      <c r="T4" s="127"/>
      <c r="U4" s="127"/>
      <c r="V4" s="127"/>
      <c r="W4" s="127"/>
      <c r="X4" s="127"/>
      <c r="Y4" s="127"/>
      <c r="Z4" s="127"/>
    </row>
    <row r="5" spans="1:26" ht="18.75" x14ac:dyDescent="0.3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</row>
    <row r="6" spans="1:26" ht="18.75" x14ac:dyDescent="0.3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</row>
    <row r="7" spans="1:26" ht="12.75" customHeight="1" x14ac:dyDescent="0.3">
      <c r="A7" s="122"/>
      <c r="B7" s="122"/>
      <c r="C7" s="100"/>
      <c r="D7" s="100"/>
      <c r="E7" s="100"/>
      <c r="F7" s="100"/>
      <c r="G7" s="100"/>
      <c r="H7" s="100"/>
      <c r="J7" s="122"/>
      <c r="K7" s="122"/>
      <c r="L7" s="100"/>
      <c r="M7" s="100"/>
      <c r="N7" s="100"/>
      <c r="O7" s="100"/>
      <c r="P7" s="100"/>
      <c r="Q7" s="100"/>
      <c r="S7" s="100"/>
      <c r="T7" s="100"/>
      <c r="U7" s="100"/>
      <c r="V7" s="100"/>
      <c r="W7" s="100"/>
      <c r="X7" s="100"/>
      <c r="Y7" s="100"/>
      <c r="Z7" s="100"/>
    </row>
    <row r="8" spans="1:26" x14ac:dyDescent="0.25">
      <c r="A8" s="100" t="s">
        <v>129</v>
      </c>
      <c r="B8" s="100" t="s">
        <v>21</v>
      </c>
      <c r="C8" s="100"/>
      <c r="D8" s="100"/>
      <c r="E8" s="100"/>
      <c r="F8" s="100"/>
      <c r="G8" s="100"/>
      <c r="H8" s="100"/>
      <c r="J8" s="100" t="s">
        <v>129</v>
      </c>
      <c r="K8" s="100" t="s">
        <v>21</v>
      </c>
      <c r="L8" s="100"/>
      <c r="M8" s="100"/>
      <c r="N8" s="100"/>
      <c r="O8" s="100"/>
      <c r="P8" s="100"/>
      <c r="Q8" s="100"/>
      <c r="S8" s="100"/>
      <c r="T8" s="100"/>
      <c r="U8" s="100"/>
      <c r="V8" s="100"/>
      <c r="W8" s="100"/>
      <c r="X8" s="100"/>
      <c r="Y8" s="100"/>
      <c r="Z8" s="100"/>
    </row>
    <row r="9" spans="1:26" x14ac:dyDescent="0.25">
      <c r="A9" s="123" t="s">
        <v>59</v>
      </c>
      <c r="B9" s="100" t="s">
        <v>51</v>
      </c>
      <c r="C9" s="100"/>
      <c r="D9" s="100" t="s">
        <v>57</v>
      </c>
      <c r="E9" s="100"/>
      <c r="F9" s="100"/>
      <c r="G9" s="100"/>
      <c r="H9" s="100"/>
      <c r="J9" s="123" t="s">
        <v>59</v>
      </c>
      <c r="K9" s="100" t="s">
        <v>51</v>
      </c>
      <c r="L9" s="100"/>
      <c r="M9" s="100" t="s">
        <v>57</v>
      </c>
      <c r="N9" s="100"/>
      <c r="O9" s="100"/>
      <c r="P9" s="100"/>
      <c r="Q9" s="100"/>
      <c r="S9" s="11" t="s">
        <v>122</v>
      </c>
      <c r="T9" s="15" t="s">
        <v>51</v>
      </c>
      <c r="U9" s="15" t="s">
        <v>56</v>
      </c>
      <c r="V9" s="15" t="s">
        <v>45</v>
      </c>
      <c r="W9" s="15" t="s">
        <v>52</v>
      </c>
      <c r="X9" s="15" t="s">
        <v>53</v>
      </c>
      <c r="Y9" s="15" t="s">
        <v>14</v>
      </c>
      <c r="Z9" s="15" t="s">
        <v>15</v>
      </c>
    </row>
    <row r="10" spans="1:26" ht="18.75" x14ac:dyDescent="0.3">
      <c r="A10" s="123" t="s">
        <v>59</v>
      </c>
      <c r="B10" s="100" t="s">
        <v>56</v>
      </c>
      <c r="C10" s="100"/>
      <c r="D10" s="100" t="s">
        <v>58</v>
      </c>
      <c r="E10" s="100"/>
      <c r="F10" s="100"/>
      <c r="G10" s="100"/>
      <c r="H10" s="100"/>
      <c r="J10" s="123" t="s">
        <v>59</v>
      </c>
      <c r="K10" s="100" t="s">
        <v>56</v>
      </c>
      <c r="L10" s="100"/>
      <c r="M10" s="100" t="s">
        <v>58</v>
      </c>
      <c r="N10" s="100"/>
      <c r="O10" s="100"/>
      <c r="P10" s="100"/>
      <c r="Q10" s="100"/>
      <c r="S10" s="131" t="s">
        <v>228</v>
      </c>
      <c r="T10" s="131"/>
      <c r="U10" s="131"/>
      <c r="V10" s="131"/>
      <c r="W10" s="131"/>
      <c r="X10" s="131"/>
      <c r="Y10" s="186" t="s">
        <v>197</v>
      </c>
      <c r="Z10" s="131"/>
    </row>
    <row r="11" spans="1:26" x14ac:dyDescent="0.25">
      <c r="A11" s="123" t="s">
        <v>174</v>
      </c>
      <c r="B11" s="100" t="s">
        <v>166</v>
      </c>
      <c r="C11" s="100"/>
      <c r="D11" s="100" t="s">
        <v>41</v>
      </c>
      <c r="E11" s="100"/>
      <c r="F11" s="100"/>
      <c r="G11" s="124"/>
      <c r="H11" s="100"/>
      <c r="J11" s="123" t="s">
        <v>174</v>
      </c>
      <c r="K11" s="100" t="s">
        <v>166</v>
      </c>
      <c r="L11" s="100"/>
      <c r="M11" s="100" t="s">
        <v>41</v>
      </c>
      <c r="N11" s="100"/>
      <c r="O11" s="100"/>
      <c r="P11" s="124"/>
      <c r="Q11" s="100"/>
      <c r="S11" s="132" t="s">
        <v>181</v>
      </c>
      <c r="T11" s="133"/>
      <c r="U11" s="133"/>
      <c r="V11" s="136">
        <v>3</v>
      </c>
      <c r="W11" s="133"/>
      <c r="X11" s="133"/>
      <c r="Y11" s="138">
        <f>SUM(T11:X11)</f>
        <v>3</v>
      </c>
      <c r="Z11" s="134" t="s">
        <v>95</v>
      </c>
    </row>
    <row r="12" spans="1:26" x14ac:dyDescent="0.25">
      <c r="A12" s="123" t="s">
        <v>59</v>
      </c>
      <c r="B12" s="100" t="s">
        <v>45</v>
      </c>
      <c r="C12" s="100"/>
      <c r="D12" s="100" t="s">
        <v>41</v>
      </c>
      <c r="E12" s="100"/>
      <c r="F12" s="135"/>
      <c r="G12" s="124"/>
      <c r="H12" s="100"/>
      <c r="J12" s="123" t="s">
        <v>59</v>
      </c>
      <c r="K12" s="100" t="s">
        <v>45</v>
      </c>
      <c r="L12" s="100"/>
      <c r="M12" s="100" t="s">
        <v>41</v>
      </c>
      <c r="N12" s="100"/>
      <c r="O12" s="100"/>
      <c r="P12" s="100"/>
      <c r="Q12" s="100"/>
      <c r="S12" s="132" t="s">
        <v>182</v>
      </c>
      <c r="T12" s="133"/>
      <c r="U12" s="133"/>
      <c r="V12" s="136">
        <v>2</v>
      </c>
      <c r="W12" s="133"/>
      <c r="X12" s="133"/>
      <c r="Y12" s="138">
        <f>SUM(T12:X12)</f>
        <v>2</v>
      </c>
      <c r="Z12" s="134" t="s">
        <v>95</v>
      </c>
    </row>
    <row r="13" spans="1:26" x14ac:dyDescent="0.25">
      <c r="A13" s="123" t="s">
        <v>59</v>
      </c>
      <c r="B13" s="100" t="s">
        <v>52</v>
      </c>
      <c r="C13" s="100"/>
      <c r="D13" s="100" t="s">
        <v>41</v>
      </c>
      <c r="E13" s="100"/>
      <c r="F13" s="100"/>
      <c r="G13" s="124"/>
      <c r="H13" s="100"/>
      <c r="J13" s="123" t="s">
        <v>59</v>
      </c>
      <c r="K13" s="100" t="s">
        <v>52</v>
      </c>
      <c r="L13" s="100"/>
      <c r="M13" s="100" t="s">
        <v>41</v>
      </c>
      <c r="N13" s="100"/>
      <c r="P13" s="100"/>
      <c r="Q13" s="100"/>
      <c r="S13" s="19" t="s">
        <v>14</v>
      </c>
      <c r="T13" s="18">
        <f t="shared" ref="T13:Y13" si="0">SUM(T11:T12)</f>
        <v>0</v>
      </c>
      <c r="U13" s="18">
        <f t="shared" si="0"/>
        <v>0</v>
      </c>
      <c r="V13" s="137">
        <f t="shared" si="0"/>
        <v>5</v>
      </c>
      <c r="W13" s="18">
        <f t="shared" si="0"/>
        <v>0</v>
      </c>
      <c r="X13" s="18">
        <f t="shared" si="0"/>
        <v>0</v>
      </c>
      <c r="Y13" s="137">
        <f t="shared" si="0"/>
        <v>5</v>
      </c>
      <c r="Z13" s="20"/>
    </row>
    <row r="14" spans="1:26" x14ac:dyDescent="0.25">
      <c r="A14" s="123" t="s">
        <v>60</v>
      </c>
      <c r="B14" s="100" t="s">
        <v>53</v>
      </c>
      <c r="C14" s="100"/>
      <c r="D14" s="100" t="s">
        <v>58</v>
      </c>
      <c r="E14" s="100"/>
      <c r="F14" s="100"/>
      <c r="G14" s="124"/>
      <c r="H14" s="100"/>
      <c r="J14" s="123" t="s">
        <v>60</v>
      </c>
      <c r="K14" s="100" t="s">
        <v>53</v>
      </c>
      <c r="L14" s="100"/>
      <c r="M14" s="100" t="s">
        <v>58</v>
      </c>
      <c r="N14" s="100"/>
      <c r="O14" s="100"/>
      <c r="P14" s="100"/>
      <c r="Q14" s="100"/>
      <c r="S14" s="100"/>
      <c r="T14" s="100"/>
      <c r="U14" s="100"/>
      <c r="V14" s="100"/>
      <c r="W14" s="100"/>
      <c r="X14" s="100"/>
      <c r="Y14" s="100"/>
      <c r="Z14" s="100"/>
    </row>
    <row r="15" spans="1:26" ht="18.75" customHeight="1" x14ac:dyDescent="0.3">
      <c r="A15" s="100"/>
      <c r="B15" s="100"/>
      <c r="C15" s="100"/>
      <c r="D15" s="100"/>
      <c r="E15" s="100"/>
      <c r="F15" s="100"/>
      <c r="G15" s="100"/>
      <c r="H15" s="100"/>
      <c r="J15" s="100"/>
      <c r="K15" s="100"/>
      <c r="L15" s="100"/>
      <c r="M15" s="100"/>
      <c r="N15" s="100"/>
      <c r="O15" s="100"/>
      <c r="P15" s="100"/>
      <c r="Q15" s="100"/>
      <c r="S15" s="131" t="s">
        <v>229</v>
      </c>
      <c r="T15" s="131"/>
      <c r="U15" s="131"/>
      <c r="V15" s="131"/>
      <c r="W15" s="131"/>
      <c r="X15" s="131"/>
      <c r="Y15" s="186" t="s">
        <v>197</v>
      </c>
      <c r="Z15" s="131"/>
    </row>
    <row r="16" spans="1:26" ht="18.75" x14ac:dyDescent="0.3">
      <c r="A16" s="43" t="s">
        <v>226</v>
      </c>
      <c r="B16" s="100" t="s">
        <v>209</v>
      </c>
      <c r="C16" s="100"/>
      <c r="D16" s="100"/>
      <c r="E16" s="100"/>
      <c r="F16" s="100"/>
      <c r="G16" s="100"/>
      <c r="H16" s="100"/>
      <c r="J16" s="43" t="s">
        <v>226</v>
      </c>
      <c r="K16" s="100" t="s">
        <v>209</v>
      </c>
      <c r="L16" s="100"/>
      <c r="M16" s="100"/>
      <c r="N16" s="100"/>
      <c r="O16" s="100"/>
      <c r="P16" s="100"/>
      <c r="Q16" s="100"/>
      <c r="S16" s="132" t="s">
        <v>181</v>
      </c>
      <c r="T16" s="133"/>
      <c r="U16" s="133"/>
      <c r="V16" s="136">
        <v>6</v>
      </c>
      <c r="W16" s="133"/>
      <c r="X16" s="133"/>
      <c r="Y16" s="138">
        <f>SUM(T16:X16)</f>
        <v>6</v>
      </c>
      <c r="Z16" s="134" t="s">
        <v>95</v>
      </c>
    </row>
    <row r="17" spans="1:26" ht="18.75" x14ac:dyDescent="0.3">
      <c r="A17" s="43" t="s">
        <v>126</v>
      </c>
      <c r="B17" s="100" t="s">
        <v>210</v>
      </c>
      <c r="C17" s="100"/>
      <c r="D17" s="100"/>
      <c r="E17" s="100"/>
      <c r="F17" s="100"/>
      <c r="G17" s="100"/>
      <c r="H17" s="100"/>
      <c r="J17" s="43" t="s">
        <v>126</v>
      </c>
      <c r="K17" s="100" t="s">
        <v>210</v>
      </c>
      <c r="N17" s="100"/>
      <c r="O17" s="100"/>
      <c r="P17" s="100"/>
      <c r="Q17" s="100"/>
      <c r="S17" s="132" t="s">
        <v>182</v>
      </c>
      <c r="T17" s="133"/>
      <c r="U17" s="133"/>
      <c r="V17" s="136">
        <v>1</v>
      </c>
      <c r="W17" s="133"/>
      <c r="X17" s="133"/>
      <c r="Y17" s="138">
        <f>SUM(T17:X17)</f>
        <v>1</v>
      </c>
      <c r="Z17" s="134" t="s">
        <v>95</v>
      </c>
    </row>
    <row r="18" spans="1:26" ht="18.75" x14ac:dyDescent="0.3">
      <c r="A18" s="32" t="s">
        <v>127</v>
      </c>
      <c r="B18" s="100" t="s">
        <v>211</v>
      </c>
      <c r="C18" s="100"/>
      <c r="D18" s="100"/>
      <c r="E18" s="100"/>
      <c r="F18" s="188"/>
      <c r="G18" s="100"/>
      <c r="H18" s="100"/>
      <c r="J18" s="32" t="s">
        <v>127</v>
      </c>
      <c r="K18" s="100" t="s">
        <v>211</v>
      </c>
      <c r="L18" s="100"/>
      <c r="M18" s="100"/>
      <c r="N18" s="100"/>
      <c r="O18" s="100"/>
      <c r="P18" s="100"/>
      <c r="Q18" s="100"/>
      <c r="S18" s="19" t="s">
        <v>14</v>
      </c>
      <c r="T18" s="18">
        <f t="shared" ref="T18:Y18" si="1">SUM(T16:T17)</f>
        <v>0</v>
      </c>
      <c r="U18" s="18">
        <f t="shared" si="1"/>
        <v>0</v>
      </c>
      <c r="V18" s="137">
        <f t="shared" si="1"/>
        <v>7</v>
      </c>
      <c r="W18" s="18">
        <f t="shared" si="1"/>
        <v>0</v>
      </c>
      <c r="X18" s="18">
        <f t="shared" si="1"/>
        <v>0</v>
      </c>
      <c r="Y18" s="137">
        <f t="shared" si="1"/>
        <v>7</v>
      </c>
      <c r="Z18" s="20"/>
    </row>
    <row r="19" spans="1:26" ht="18.75" x14ac:dyDescent="0.3">
      <c r="A19" s="33" t="s">
        <v>175</v>
      </c>
      <c r="B19" s="100" t="s">
        <v>212</v>
      </c>
      <c r="C19" s="100"/>
      <c r="D19" s="100"/>
      <c r="E19" s="100"/>
      <c r="F19" s="100"/>
      <c r="G19" s="100"/>
      <c r="H19" s="100"/>
      <c r="J19" s="33" t="s">
        <v>175</v>
      </c>
      <c r="K19" s="100" t="s">
        <v>212</v>
      </c>
      <c r="L19" s="100"/>
      <c r="M19" s="100"/>
      <c r="N19" s="100"/>
      <c r="O19" s="100"/>
      <c r="P19" s="100"/>
      <c r="Q19" s="100"/>
      <c r="S19" s="100" t="s">
        <v>183</v>
      </c>
      <c r="T19" s="100"/>
      <c r="U19" s="100"/>
      <c r="V19" s="100"/>
      <c r="W19" s="100"/>
      <c r="X19" s="100"/>
      <c r="Y19" s="139"/>
      <c r="Z19" s="100"/>
    </row>
    <row r="20" spans="1:26" ht="18.75" x14ac:dyDescent="0.3">
      <c r="A20" s="131" t="s">
        <v>227</v>
      </c>
      <c r="B20" s="100" t="s">
        <v>184</v>
      </c>
      <c r="C20" s="100"/>
      <c r="D20" s="100"/>
      <c r="E20" s="100"/>
      <c r="F20" s="100"/>
      <c r="G20" s="100"/>
      <c r="H20" s="100"/>
      <c r="J20" s="131" t="s">
        <v>227</v>
      </c>
      <c r="K20" s="100" t="s">
        <v>184</v>
      </c>
      <c r="L20" s="100"/>
      <c r="M20" s="100"/>
      <c r="N20" s="100"/>
      <c r="O20" s="100"/>
      <c r="P20" s="100"/>
      <c r="Q20" s="100"/>
      <c r="S20" s="100"/>
      <c r="T20" s="100"/>
      <c r="U20" s="100"/>
      <c r="V20" s="100"/>
      <c r="W20" s="100"/>
      <c r="X20" s="100"/>
      <c r="Y20" s="100"/>
      <c r="Z20" s="100"/>
    </row>
    <row r="21" spans="1:26" ht="15" customHeight="1" x14ac:dyDescent="0.25">
      <c r="B21" s="100"/>
      <c r="C21" s="100"/>
      <c r="D21" s="100"/>
      <c r="E21" s="100"/>
      <c r="F21" s="100"/>
      <c r="G21" s="100"/>
      <c r="H21" s="100"/>
      <c r="J21" s="100"/>
      <c r="K21" s="100"/>
      <c r="L21" s="100"/>
      <c r="M21" s="100"/>
      <c r="N21" s="100"/>
      <c r="O21" s="100"/>
      <c r="P21" s="100"/>
      <c r="Q21" s="100"/>
      <c r="S21" s="11" t="s">
        <v>142</v>
      </c>
      <c r="T21" s="15" t="s">
        <v>51</v>
      </c>
      <c r="U21" s="15" t="s">
        <v>56</v>
      </c>
      <c r="V21" s="15" t="s">
        <v>45</v>
      </c>
      <c r="W21" s="15" t="s">
        <v>190</v>
      </c>
      <c r="X21" s="15" t="s">
        <v>52</v>
      </c>
      <c r="Y21" s="185" t="s">
        <v>223</v>
      </c>
      <c r="Z21" s="15" t="s">
        <v>14</v>
      </c>
    </row>
    <row r="22" spans="1:26" ht="18.75" x14ac:dyDescent="0.3">
      <c r="A22" s="122">
        <v>2023</v>
      </c>
      <c r="C22" s="100"/>
      <c r="D22" s="100"/>
      <c r="E22" s="100"/>
      <c r="F22" s="100"/>
      <c r="G22" s="100"/>
      <c r="H22" s="100"/>
      <c r="J22" s="122">
        <v>2024</v>
      </c>
      <c r="L22" s="125"/>
      <c r="M22" s="125"/>
      <c r="N22" s="125"/>
      <c r="O22" s="125"/>
      <c r="P22" s="125"/>
      <c r="Q22" s="100"/>
      <c r="S22" s="49" t="s">
        <v>123</v>
      </c>
      <c r="T22" s="50"/>
      <c r="U22" s="50"/>
      <c r="V22" s="50"/>
      <c r="W22" s="50" t="s">
        <v>189</v>
      </c>
      <c r="X22" s="50"/>
      <c r="Y22" s="50" t="s">
        <v>224</v>
      </c>
      <c r="Z22" s="15"/>
    </row>
    <row r="23" spans="1:26" x14ac:dyDescent="0.25">
      <c r="A23" s="11" t="s">
        <v>122</v>
      </c>
      <c r="B23" s="15" t="s">
        <v>51</v>
      </c>
      <c r="C23" s="15" t="s">
        <v>56</v>
      </c>
      <c r="D23" s="15" t="s">
        <v>45</v>
      </c>
      <c r="E23" s="15" t="s">
        <v>52</v>
      </c>
      <c r="F23" s="15" t="s">
        <v>53</v>
      </c>
      <c r="G23" s="15" t="s">
        <v>14</v>
      </c>
      <c r="H23" s="15" t="s">
        <v>15</v>
      </c>
      <c r="J23" s="11" t="s">
        <v>122</v>
      </c>
      <c r="K23" s="15" t="s">
        <v>51</v>
      </c>
      <c r="L23" s="15" t="s">
        <v>56</v>
      </c>
      <c r="M23" s="15" t="s">
        <v>45</v>
      </c>
      <c r="N23" s="15" t="s">
        <v>52</v>
      </c>
      <c r="O23" s="15" t="s">
        <v>53</v>
      </c>
      <c r="P23" s="15" t="s">
        <v>14</v>
      </c>
      <c r="Q23" s="15" t="s">
        <v>15</v>
      </c>
      <c r="S23" s="38" t="s">
        <v>233</v>
      </c>
      <c r="T23" s="46">
        <v>13</v>
      </c>
      <c r="U23" s="129"/>
      <c r="V23" s="129"/>
      <c r="W23" s="129"/>
      <c r="X23" s="129"/>
      <c r="Y23" s="129"/>
      <c r="Z23" s="48">
        <f>SUM(T23:Y23)</f>
        <v>13</v>
      </c>
    </row>
    <row r="24" spans="1:26" ht="18.75" x14ac:dyDescent="0.3">
      <c r="A24" s="37" t="s">
        <v>226</v>
      </c>
      <c r="B24" s="38"/>
      <c r="C24" s="38"/>
      <c r="D24" s="38"/>
      <c r="E24" s="38"/>
      <c r="F24" s="38"/>
      <c r="G24" s="182" t="s">
        <v>222</v>
      </c>
      <c r="H24" s="38"/>
      <c r="J24" s="37" t="s">
        <v>226</v>
      </c>
      <c r="K24" s="38"/>
      <c r="L24" s="38"/>
      <c r="M24" s="38"/>
      <c r="N24" s="38"/>
      <c r="O24" s="38"/>
      <c r="P24" s="182" t="s">
        <v>222</v>
      </c>
      <c r="Q24" s="38"/>
      <c r="S24" s="45" t="s">
        <v>106</v>
      </c>
      <c r="T24" s="46">
        <v>8</v>
      </c>
      <c r="U24" s="46"/>
      <c r="V24" s="130"/>
      <c r="W24" s="130"/>
      <c r="X24" s="46"/>
      <c r="Y24" s="46"/>
      <c r="Z24" s="48">
        <f>SUM(T24:Y24)</f>
        <v>8</v>
      </c>
    </row>
    <row r="25" spans="1:26" x14ac:dyDescent="0.25">
      <c r="A25" s="38" t="s">
        <v>213</v>
      </c>
      <c r="B25" s="44">
        <v>88</v>
      </c>
      <c r="C25" s="39"/>
      <c r="D25" s="39"/>
      <c r="E25" s="40"/>
      <c r="F25" s="39"/>
      <c r="G25" s="47">
        <f t="shared" ref="G25" si="2">SUM(B25:F25)</f>
        <v>88</v>
      </c>
      <c r="H25" s="42" t="s">
        <v>95</v>
      </c>
      <c r="J25" s="38" t="s">
        <v>213</v>
      </c>
      <c r="K25" s="44">
        <v>76</v>
      </c>
      <c r="L25" s="39"/>
      <c r="M25" s="39"/>
      <c r="N25" s="40"/>
      <c r="O25" s="39"/>
      <c r="P25" s="47">
        <f t="shared" ref="P25" si="3">SUM(K25:O25)</f>
        <v>76</v>
      </c>
      <c r="Q25" s="42" t="s">
        <v>95</v>
      </c>
      <c r="S25" s="1" t="s">
        <v>113</v>
      </c>
      <c r="T25" s="27"/>
      <c r="U25" s="27">
        <v>1</v>
      </c>
      <c r="V25" s="28"/>
      <c r="W25" s="28"/>
      <c r="X25" s="27">
        <v>5</v>
      </c>
      <c r="Y25" s="27">
        <v>1</v>
      </c>
      <c r="Z25" s="29">
        <f>SUM(T25:Y25)</f>
        <v>7</v>
      </c>
    </row>
    <row r="26" spans="1:26" ht="15" customHeight="1" x14ac:dyDescent="0.25">
      <c r="A26" s="11" t="s">
        <v>14</v>
      </c>
      <c r="B26" s="174">
        <f>SUM(B25:B25)</f>
        <v>88</v>
      </c>
      <c r="C26" s="17">
        <f>SUM(C25:C25)</f>
        <v>0</v>
      </c>
      <c r="D26" s="17">
        <f>SUM(D25:D25)</f>
        <v>0</v>
      </c>
      <c r="E26" s="17">
        <f>SUM(E25:E25)</f>
        <v>0</v>
      </c>
      <c r="F26" s="17">
        <f>SUM(F25:F25)</f>
        <v>0</v>
      </c>
      <c r="G26" s="137">
        <f>SUM(B26:F26)</f>
        <v>88</v>
      </c>
      <c r="H26" s="11"/>
      <c r="J26" s="11" t="s">
        <v>14</v>
      </c>
      <c r="K26" s="174">
        <f>SUM(K25:K25)</f>
        <v>76</v>
      </c>
      <c r="L26" s="17">
        <f>SUM(L25:L25)</f>
        <v>0</v>
      </c>
      <c r="M26" s="17">
        <f>SUM(M25:M25)</f>
        <v>0</v>
      </c>
      <c r="N26" s="17">
        <f>SUM(N25:N25)</f>
        <v>0</v>
      </c>
      <c r="O26" s="17">
        <f>SUM(O25:O25)</f>
        <v>0</v>
      </c>
      <c r="P26" s="137">
        <f>SUM(K26:O26)</f>
        <v>76</v>
      </c>
      <c r="Q26" s="11"/>
      <c r="S26" s="21" t="s">
        <v>167</v>
      </c>
      <c r="T26" s="30">
        <v>1</v>
      </c>
      <c r="U26" s="30"/>
      <c r="V26" s="30"/>
      <c r="W26" s="30">
        <v>1</v>
      </c>
      <c r="X26" s="30"/>
      <c r="Y26" s="86"/>
      <c r="Z26" s="31">
        <f t="shared" ref="Z26:Z29" si="4">SUM(T26:Y26)</f>
        <v>2</v>
      </c>
    </row>
    <row r="27" spans="1:26" ht="15" customHeight="1" x14ac:dyDescent="0.25">
      <c r="A27" s="100"/>
      <c r="B27" s="100"/>
      <c r="C27" s="100"/>
      <c r="D27" s="100"/>
      <c r="E27" s="100"/>
      <c r="F27" s="100"/>
      <c r="G27" s="100"/>
      <c r="H27" s="100"/>
      <c r="S27" s="21" t="s">
        <v>114</v>
      </c>
      <c r="T27" s="149"/>
      <c r="U27" s="149">
        <v>1</v>
      </c>
      <c r="V27" s="149"/>
      <c r="W27" s="149"/>
      <c r="X27" s="149">
        <v>2</v>
      </c>
      <c r="Y27" s="150">
        <v>1</v>
      </c>
      <c r="Z27" s="147">
        <f t="shared" si="4"/>
        <v>4</v>
      </c>
    </row>
    <row r="28" spans="1:26" ht="18.75" x14ac:dyDescent="0.3">
      <c r="A28" s="37" t="s">
        <v>126</v>
      </c>
      <c r="B28" s="38"/>
      <c r="C28" s="38"/>
      <c r="D28" s="38"/>
      <c r="E28" s="38"/>
      <c r="F28" s="38"/>
      <c r="G28" s="182" t="s">
        <v>221</v>
      </c>
      <c r="H28" s="38"/>
      <c r="J28" s="37" t="s">
        <v>126</v>
      </c>
      <c r="K28" s="38"/>
      <c r="L28" s="38"/>
      <c r="M28" s="38"/>
      <c r="N28" s="38"/>
      <c r="O28" s="38"/>
      <c r="P28" s="182" t="s">
        <v>221</v>
      </c>
      <c r="Q28" s="38"/>
      <c r="S28" s="132" t="s">
        <v>193</v>
      </c>
      <c r="T28" s="136"/>
      <c r="U28" s="136"/>
      <c r="V28" s="136">
        <v>6</v>
      </c>
      <c r="W28" s="136"/>
      <c r="X28" s="136"/>
      <c r="Y28" s="151"/>
      <c r="Z28" s="138">
        <f t="shared" si="4"/>
        <v>6</v>
      </c>
    </row>
    <row r="29" spans="1:26" x14ac:dyDescent="0.25">
      <c r="A29" s="38" t="s">
        <v>16</v>
      </c>
      <c r="B29" s="39">
        <f>15.5+1.74</f>
        <v>17.239999999999998</v>
      </c>
      <c r="C29" s="39"/>
      <c r="D29" s="39"/>
      <c r="E29" s="40"/>
      <c r="F29" s="39"/>
      <c r="G29" s="41">
        <f t="shared" ref="G29" si="5">SUM(B29:F29)</f>
        <v>17.239999999999998</v>
      </c>
      <c r="H29" s="42" t="s">
        <v>19</v>
      </c>
      <c r="J29" s="38" t="s">
        <v>16</v>
      </c>
      <c r="K29" s="39">
        <v>19.839999999999996</v>
      </c>
      <c r="L29" s="39"/>
      <c r="M29" s="39"/>
      <c r="N29" s="40"/>
      <c r="O29" s="39"/>
      <c r="P29" s="41">
        <f t="shared" ref="P29" si="6">SUM(K29:O29)</f>
        <v>19.839999999999996</v>
      </c>
      <c r="Q29" s="42" t="s">
        <v>19</v>
      </c>
      <c r="S29" s="132" t="s">
        <v>192</v>
      </c>
      <c r="T29" s="136"/>
      <c r="U29" s="136"/>
      <c r="V29" s="136">
        <v>1</v>
      </c>
      <c r="W29" s="136"/>
      <c r="X29" s="136"/>
      <c r="Y29" s="151"/>
      <c r="Z29" s="138">
        <f t="shared" si="4"/>
        <v>1</v>
      </c>
    </row>
    <row r="30" spans="1:26" x14ac:dyDescent="0.25">
      <c r="A30" s="11" t="s">
        <v>14</v>
      </c>
      <c r="B30" s="17">
        <f>SUM(B29:B29)</f>
        <v>17.239999999999998</v>
      </c>
      <c r="C30" s="17">
        <f>SUM(C29:C29)</f>
        <v>0</v>
      </c>
      <c r="D30" s="17">
        <f>SUM(D29:D29)</f>
        <v>0</v>
      </c>
      <c r="E30" s="17">
        <f>SUM(E29:E29)</f>
        <v>0</v>
      </c>
      <c r="F30" s="17">
        <f>SUM(F29:F29)</f>
        <v>0</v>
      </c>
      <c r="G30" s="18">
        <f>SUM(B30:F30)</f>
        <v>17.239999999999998</v>
      </c>
      <c r="H30" s="11"/>
      <c r="J30" s="11" t="s">
        <v>14</v>
      </c>
      <c r="K30" s="17">
        <f>SUM(K29:K29)</f>
        <v>19.839999999999996</v>
      </c>
      <c r="L30" s="17">
        <f>SUM(L29:L29)</f>
        <v>0</v>
      </c>
      <c r="M30" s="17">
        <f>SUM(M29:M29)</f>
        <v>0</v>
      </c>
      <c r="N30" s="17">
        <f>SUM(N29:N29)</f>
        <v>0</v>
      </c>
      <c r="O30" s="17">
        <f>SUM(O29:O29)</f>
        <v>0</v>
      </c>
      <c r="P30" s="18">
        <f>SUM(K30:O30)</f>
        <v>19.839999999999996</v>
      </c>
      <c r="Q30" s="11"/>
      <c r="S30" s="100"/>
      <c r="T30" s="100"/>
      <c r="U30" s="100"/>
      <c r="V30" s="100"/>
      <c r="W30" s="100"/>
      <c r="X30" s="100"/>
      <c r="Y30" s="100"/>
      <c r="Z30" s="100"/>
    </row>
    <row r="31" spans="1:26" x14ac:dyDescent="0.25">
      <c r="A31" s="100"/>
      <c r="B31" s="100"/>
      <c r="C31" s="100"/>
      <c r="D31" s="100"/>
      <c r="E31" s="100"/>
      <c r="F31" s="100"/>
      <c r="G31" s="100"/>
      <c r="H31" s="100"/>
      <c r="J31" s="100"/>
      <c r="K31" s="100"/>
      <c r="L31" s="100"/>
      <c r="M31" s="100"/>
      <c r="N31" s="100"/>
      <c r="O31" s="100"/>
      <c r="P31" s="100"/>
      <c r="Q31" s="100"/>
      <c r="S31" s="11" t="s">
        <v>124</v>
      </c>
      <c r="T31" s="15" t="s">
        <v>51</v>
      </c>
      <c r="U31" s="15" t="s">
        <v>56</v>
      </c>
      <c r="V31" s="15" t="s">
        <v>45</v>
      </c>
      <c r="W31" s="15" t="s">
        <v>190</v>
      </c>
      <c r="X31" s="15" t="s">
        <v>52</v>
      </c>
      <c r="Y31" s="185" t="s">
        <v>225</v>
      </c>
      <c r="Z31" s="15" t="s">
        <v>14</v>
      </c>
    </row>
    <row r="32" spans="1:26" ht="18.75" x14ac:dyDescent="0.3">
      <c r="A32" s="34" t="s">
        <v>127</v>
      </c>
      <c r="B32" s="35"/>
      <c r="C32" s="35"/>
      <c r="D32" s="35"/>
      <c r="E32" s="35"/>
      <c r="F32" s="35"/>
      <c r="G32" s="181" t="s">
        <v>221</v>
      </c>
      <c r="H32" s="35"/>
      <c r="J32" s="34" t="s">
        <v>127</v>
      </c>
      <c r="K32" s="35"/>
      <c r="L32" s="35"/>
      <c r="M32" s="35"/>
      <c r="N32" s="35"/>
      <c r="O32" s="35"/>
      <c r="P32" s="181" t="s">
        <v>221</v>
      </c>
      <c r="Q32" s="35"/>
      <c r="S32" s="49" t="s">
        <v>123</v>
      </c>
      <c r="T32" s="50"/>
      <c r="U32" s="50"/>
      <c r="V32" s="50"/>
      <c r="W32" s="50" t="s">
        <v>189</v>
      </c>
      <c r="X32" s="50"/>
      <c r="Y32" s="50" t="s">
        <v>224</v>
      </c>
      <c r="Z32" s="15"/>
    </row>
    <row r="33" spans="1:26" x14ac:dyDescent="0.25">
      <c r="A33" s="1" t="s">
        <v>39</v>
      </c>
      <c r="B33" s="3"/>
      <c r="C33" s="5">
        <v>7.0999999999999994E-2</v>
      </c>
      <c r="D33" s="5"/>
      <c r="E33" s="3"/>
      <c r="F33" s="5"/>
      <c r="G33" s="25">
        <f>SUM(B33:F33)</f>
        <v>7.0999999999999994E-2</v>
      </c>
      <c r="H33" t="s">
        <v>18</v>
      </c>
      <c r="J33" s="1" t="s">
        <v>39</v>
      </c>
      <c r="K33" s="3"/>
      <c r="L33" s="5">
        <v>2.8000000000000001E-2</v>
      </c>
      <c r="M33" s="5"/>
      <c r="N33" s="3"/>
      <c r="O33" s="5"/>
      <c r="P33" s="25">
        <f t="shared" ref="P33:P39" si="7">SUM(K33:O33)</f>
        <v>2.8000000000000001E-2</v>
      </c>
      <c r="Q33" t="s">
        <v>18</v>
      </c>
      <c r="S33" s="38" t="s">
        <v>233</v>
      </c>
      <c r="T33" s="129">
        <v>6</v>
      </c>
      <c r="U33" s="129"/>
      <c r="V33" s="129"/>
      <c r="W33" s="129"/>
      <c r="X33" s="129"/>
      <c r="Y33" s="129"/>
      <c r="Z33" s="48">
        <f>SUM(T33:Y33)</f>
        <v>6</v>
      </c>
    </row>
    <row r="34" spans="1:26" x14ac:dyDescent="0.25">
      <c r="A34" s="1" t="s">
        <v>43</v>
      </c>
      <c r="B34" s="6"/>
      <c r="C34" s="6">
        <v>0.93700000000000006</v>
      </c>
      <c r="D34" s="6"/>
      <c r="E34" s="7"/>
      <c r="F34" s="6"/>
      <c r="G34" s="25">
        <f t="shared" ref="G34:G46" si="8">SUM(B34:F34)</f>
        <v>0.93700000000000006</v>
      </c>
      <c r="H34" s="4" t="s">
        <v>17</v>
      </c>
      <c r="J34" s="1" t="s">
        <v>42</v>
      </c>
      <c r="K34" s="6"/>
      <c r="L34" s="6">
        <v>0.15</v>
      </c>
      <c r="M34" s="6"/>
      <c r="N34" s="7"/>
      <c r="O34" s="6"/>
      <c r="P34" s="25">
        <f t="shared" si="7"/>
        <v>0.15</v>
      </c>
      <c r="Q34" s="4" t="s">
        <v>54</v>
      </c>
      <c r="S34" s="45" t="s">
        <v>106</v>
      </c>
      <c r="T34" s="46">
        <v>1</v>
      </c>
      <c r="U34" s="46"/>
      <c r="V34" s="130"/>
      <c r="W34" s="130"/>
      <c r="X34" s="46"/>
      <c r="Y34" s="46"/>
      <c r="Z34" s="48">
        <f>SUM(T34:Y34)</f>
        <v>1</v>
      </c>
    </row>
    <row r="35" spans="1:26" x14ac:dyDescent="0.25">
      <c r="A35" s="1" t="s">
        <v>44</v>
      </c>
      <c r="B35" s="6"/>
      <c r="C35" s="6">
        <v>1.0649999999999999</v>
      </c>
      <c r="D35" s="6"/>
      <c r="E35" s="7"/>
      <c r="F35" s="6"/>
      <c r="G35" s="25">
        <f t="shared" si="8"/>
        <v>1.0649999999999999</v>
      </c>
      <c r="H35" s="4" t="s">
        <v>17</v>
      </c>
      <c r="J35" s="1" t="s">
        <v>47</v>
      </c>
      <c r="K35" s="6"/>
      <c r="L35" s="6"/>
      <c r="M35" s="6"/>
      <c r="N35" s="7"/>
      <c r="O35" s="6">
        <v>0.5</v>
      </c>
      <c r="P35" s="25">
        <f t="shared" si="7"/>
        <v>0.5</v>
      </c>
      <c r="Q35" s="4" t="s">
        <v>55</v>
      </c>
      <c r="S35" s="1" t="s">
        <v>61</v>
      </c>
      <c r="T35" s="27"/>
      <c r="U35" s="27">
        <v>3</v>
      </c>
      <c r="V35" s="28"/>
      <c r="W35" s="28"/>
      <c r="X35" s="27">
        <v>4</v>
      </c>
      <c r="Y35" s="27">
        <v>5</v>
      </c>
      <c r="Z35" s="29">
        <f>SUM(T35:Y35)</f>
        <v>12</v>
      </c>
    </row>
    <row r="36" spans="1:26" x14ac:dyDescent="0.25">
      <c r="A36" s="1" t="s">
        <v>40</v>
      </c>
      <c r="B36" s="6"/>
      <c r="C36" s="6">
        <v>0.14000000000000001</v>
      </c>
      <c r="D36" s="6"/>
      <c r="E36" s="7"/>
      <c r="F36" s="6"/>
      <c r="G36" s="25">
        <f t="shared" si="8"/>
        <v>0.14000000000000001</v>
      </c>
      <c r="H36" s="4" t="s">
        <v>17</v>
      </c>
      <c r="J36" s="1" t="s">
        <v>137</v>
      </c>
      <c r="K36" s="6"/>
      <c r="L36" s="6">
        <v>6.6000000000000003E-2</v>
      </c>
      <c r="M36" s="6"/>
      <c r="N36" s="7">
        <v>2.5339999999999998</v>
      </c>
      <c r="O36" s="6"/>
      <c r="P36" s="25">
        <f t="shared" si="7"/>
        <v>2.5999999999999996</v>
      </c>
      <c r="Q36" s="4" t="s">
        <v>17</v>
      </c>
      <c r="S36" s="1" t="s">
        <v>18</v>
      </c>
      <c r="T36" s="27"/>
      <c r="U36" s="27">
        <v>4</v>
      </c>
      <c r="V36" s="28"/>
      <c r="W36" s="28"/>
      <c r="X36" s="27">
        <v>1</v>
      </c>
      <c r="Y36" s="27">
        <v>1</v>
      </c>
      <c r="Z36" s="29">
        <f>SUM(T36:Y36)</f>
        <v>6</v>
      </c>
    </row>
    <row r="37" spans="1:26" x14ac:dyDescent="0.25">
      <c r="A37" s="1" t="s">
        <v>42</v>
      </c>
      <c r="B37" s="6"/>
      <c r="C37" s="6">
        <v>0.46100000000000002</v>
      </c>
      <c r="D37" s="6"/>
      <c r="E37" s="7"/>
      <c r="F37" s="6"/>
      <c r="G37" s="25">
        <f t="shared" si="8"/>
        <v>0.46100000000000002</v>
      </c>
      <c r="H37" s="4" t="s">
        <v>54</v>
      </c>
      <c r="J37" s="1" t="s">
        <v>141</v>
      </c>
      <c r="K37" s="8"/>
      <c r="L37" s="8"/>
      <c r="M37" s="8"/>
      <c r="N37" s="9">
        <v>0.55200000000000005</v>
      </c>
      <c r="O37" s="8"/>
      <c r="P37" s="25">
        <f t="shared" si="7"/>
        <v>0.55200000000000005</v>
      </c>
      <c r="Q37" s="4" t="s">
        <v>17</v>
      </c>
      <c r="S37" s="21" t="s">
        <v>167</v>
      </c>
      <c r="T37" s="22" t="s">
        <v>169</v>
      </c>
      <c r="U37" s="22"/>
      <c r="V37" s="22"/>
      <c r="W37" s="22" t="s">
        <v>168</v>
      </c>
      <c r="X37" s="22"/>
      <c r="Y37" s="22"/>
      <c r="Z37" s="21"/>
    </row>
    <row r="38" spans="1:26" x14ac:dyDescent="0.25">
      <c r="A38" s="1" t="s">
        <v>137</v>
      </c>
      <c r="B38" s="6"/>
      <c r="C38" s="6">
        <v>1.968</v>
      </c>
      <c r="D38" s="6"/>
      <c r="E38" s="7">
        <v>1.4870000000000001</v>
      </c>
      <c r="F38" s="6">
        <v>0.16200000000000001</v>
      </c>
      <c r="G38" s="25">
        <f t="shared" si="8"/>
        <v>3.617</v>
      </c>
      <c r="H38" s="4" t="s">
        <v>17</v>
      </c>
      <c r="J38" s="1" t="s">
        <v>7</v>
      </c>
      <c r="K38" s="8"/>
      <c r="L38" s="8">
        <v>9.2999999999999999E-2</v>
      </c>
      <c r="M38" s="8"/>
      <c r="N38" s="9"/>
      <c r="O38" s="8"/>
      <c r="P38" s="25">
        <f t="shared" si="7"/>
        <v>9.2999999999999999E-2</v>
      </c>
      <c r="Q38" s="4" t="s">
        <v>18</v>
      </c>
      <c r="S38" s="145" t="s">
        <v>188</v>
      </c>
      <c r="T38" s="146"/>
      <c r="U38" s="146" t="s">
        <v>164</v>
      </c>
      <c r="V38" s="146"/>
      <c r="W38" s="146"/>
      <c r="X38" s="146" t="s">
        <v>165</v>
      </c>
      <c r="Y38" s="146" t="s">
        <v>64</v>
      </c>
      <c r="Z38" s="145"/>
    </row>
    <row r="39" spans="1:26" x14ac:dyDescent="0.25">
      <c r="A39" s="1" t="s">
        <v>141</v>
      </c>
      <c r="B39" s="8"/>
      <c r="C39" s="8">
        <v>0.40899999999999997</v>
      </c>
      <c r="D39" s="8"/>
      <c r="E39" s="9">
        <v>0.20400000000000001</v>
      </c>
      <c r="F39" s="8">
        <v>0.504</v>
      </c>
      <c r="G39" s="25">
        <f t="shared" si="8"/>
        <v>1.117</v>
      </c>
      <c r="H39" s="4" t="s">
        <v>17</v>
      </c>
      <c r="J39" s="1" t="s">
        <v>49</v>
      </c>
      <c r="K39" s="8"/>
      <c r="L39" s="8">
        <f>0.06+0.88</f>
        <v>0.94</v>
      </c>
      <c r="M39" s="8"/>
      <c r="N39" s="9">
        <v>1.08</v>
      </c>
      <c r="O39" s="8"/>
      <c r="P39" s="25">
        <f t="shared" si="7"/>
        <v>2.02</v>
      </c>
      <c r="Q39" s="4" t="s">
        <v>55</v>
      </c>
      <c r="S39" s="132" t="s">
        <v>193</v>
      </c>
      <c r="T39" s="134"/>
      <c r="U39" s="134"/>
      <c r="V39" s="136">
        <v>2</v>
      </c>
      <c r="W39" s="134"/>
      <c r="X39" s="134"/>
      <c r="Y39" s="134"/>
      <c r="Z39" s="138">
        <f t="shared" ref="Z39:Z40" si="9">SUM(T39:Y39)</f>
        <v>2</v>
      </c>
    </row>
    <row r="40" spans="1:26" x14ac:dyDescent="0.25">
      <c r="A40" s="1" t="s">
        <v>7</v>
      </c>
      <c r="B40" s="8"/>
      <c r="C40" s="8"/>
      <c r="D40" s="8"/>
      <c r="E40" s="9"/>
      <c r="F40" s="8">
        <v>0.45</v>
      </c>
      <c r="G40" s="25">
        <f t="shared" si="8"/>
        <v>0.45</v>
      </c>
      <c r="H40" s="4" t="s">
        <v>18</v>
      </c>
      <c r="J40" s="1"/>
      <c r="K40" s="8"/>
      <c r="L40" s="8"/>
      <c r="M40" s="8"/>
      <c r="N40" s="9"/>
      <c r="O40" s="8"/>
      <c r="P40" s="25"/>
      <c r="Q40" s="4"/>
      <c r="S40" s="132" t="s">
        <v>192</v>
      </c>
      <c r="T40" s="134"/>
      <c r="U40" s="134"/>
      <c r="V40" s="148">
        <v>1</v>
      </c>
      <c r="W40" s="134"/>
      <c r="X40" s="134"/>
      <c r="Y40" s="134"/>
      <c r="Z40" s="138">
        <f t="shared" si="9"/>
        <v>1</v>
      </c>
    </row>
    <row r="41" spans="1:26" x14ac:dyDescent="0.25">
      <c r="A41" s="1" t="s">
        <v>38</v>
      </c>
      <c r="B41" s="8"/>
      <c r="C41" s="8">
        <v>2.0230000000000001</v>
      </c>
      <c r="D41" s="8"/>
      <c r="E41" s="9"/>
      <c r="F41" s="8"/>
      <c r="G41" s="25">
        <f t="shared" si="8"/>
        <v>2.0230000000000001</v>
      </c>
      <c r="H41" s="4" t="s">
        <v>17</v>
      </c>
      <c r="J41" s="1"/>
      <c r="K41" s="8"/>
      <c r="L41" s="8"/>
      <c r="M41" s="8"/>
      <c r="N41" s="9"/>
      <c r="O41" s="8"/>
      <c r="P41" s="25"/>
      <c r="Q41" s="4"/>
      <c r="S41" s="100"/>
      <c r="T41" s="100"/>
      <c r="U41" s="100"/>
      <c r="V41" s="100"/>
      <c r="W41" s="100"/>
      <c r="X41" s="100"/>
      <c r="Y41" s="100"/>
      <c r="Z41" s="100"/>
    </row>
    <row r="42" spans="1:26" x14ac:dyDescent="0.25">
      <c r="A42" s="1" t="s">
        <v>46</v>
      </c>
      <c r="B42" s="8"/>
      <c r="C42" s="8"/>
      <c r="D42" s="8"/>
      <c r="E42" s="9"/>
      <c r="F42" s="8">
        <v>0.21299999999999999</v>
      </c>
      <c r="G42" s="25">
        <f t="shared" si="8"/>
        <v>0.21299999999999999</v>
      </c>
      <c r="H42" s="4" t="s">
        <v>55</v>
      </c>
      <c r="J42" s="1"/>
      <c r="K42" s="8"/>
      <c r="L42" s="8"/>
      <c r="M42" s="8"/>
      <c r="N42" s="9"/>
      <c r="O42" s="8"/>
      <c r="P42" s="25"/>
      <c r="Q42" s="4"/>
      <c r="S42" s="10" t="s">
        <v>120</v>
      </c>
      <c r="T42" s="100"/>
      <c r="U42" s="100"/>
      <c r="V42" s="100"/>
      <c r="W42" s="100"/>
      <c r="X42" s="100"/>
      <c r="Y42" s="100"/>
      <c r="Z42" s="100"/>
    </row>
    <row r="43" spans="1:26" ht="15" customHeight="1" x14ac:dyDescent="0.25">
      <c r="A43" s="1" t="s">
        <v>185</v>
      </c>
      <c r="B43" s="8"/>
      <c r="C43" s="8">
        <v>0.14499999999999999</v>
      </c>
      <c r="D43" s="8"/>
      <c r="E43" s="9"/>
      <c r="F43" s="8"/>
      <c r="G43" s="25">
        <f t="shared" si="8"/>
        <v>0.14499999999999999</v>
      </c>
      <c r="H43" s="4" t="s">
        <v>55</v>
      </c>
      <c r="J43" s="1"/>
      <c r="K43" s="8"/>
      <c r="L43" s="8"/>
      <c r="M43" s="8"/>
      <c r="N43" s="9"/>
      <c r="O43" s="8"/>
      <c r="P43" s="25"/>
      <c r="Q43" s="4"/>
      <c r="S43" s="21" t="s">
        <v>63</v>
      </c>
      <c r="T43" s="100"/>
      <c r="U43" s="100"/>
      <c r="V43" s="100"/>
      <c r="W43" s="100"/>
      <c r="X43" s="100"/>
      <c r="Y43" s="100"/>
      <c r="Z43" s="100"/>
    </row>
    <row r="44" spans="1:26" x14ac:dyDescent="0.25">
      <c r="A44" s="1" t="s">
        <v>186</v>
      </c>
      <c r="B44" s="8"/>
      <c r="C44" s="8">
        <v>1.1000000000000001</v>
      </c>
      <c r="D44" s="8"/>
      <c r="E44" s="9"/>
      <c r="F44" s="8"/>
      <c r="G44" s="25">
        <f t="shared" si="8"/>
        <v>1.1000000000000001</v>
      </c>
      <c r="H44" s="4" t="s">
        <v>55</v>
      </c>
      <c r="J44" s="1"/>
      <c r="K44" s="8"/>
      <c r="L44" s="8"/>
      <c r="M44" s="8"/>
      <c r="N44" s="9"/>
      <c r="O44" s="8"/>
      <c r="P44" s="25"/>
      <c r="Q44" s="4"/>
      <c r="S44" s="21" t="s">
        <v>172</v>
      </c>
      <c r="T44" s="100" t="s">
        <v>196</v>
      </c>
      <c r="U44" s="100"/>
      <c r="V44" s="100"/>
      <c r="W44" s="100"/>
      <c r="X44" s="100"/>
      <c r="Y44" s="100"/>
      <c r="Z44" s="100"/>
    </row>
    <row r="45" spans="1:26" ht="15.75" customHeight="1" x14ac:dyDescent="0.25">
      <c r="A45" s="1" t="s">
        <v>187</v>
      </c>
      <c r="B45" s="8"/>
      <c r="C45" s="8">
        <v>0.28000000000000003</v>
      </c>
      <c r="D45" s="8"/>
      <c r="E45" s="9"/>
      <c r="F45" s="8">
        <v>0.23</v>
      </c>
      <c r="G45" s="25">
        <f t="shared" si="8"/>
        <v>0.51</v>
      </c>
      <c r="H45" s="4" t="s">
        <v>17</v>
      </c>
      <c r="J45" s="14" t="s">
        <v>14</v>
      </c>
      <c r="K45" s="17">
        <f t="shared" ref="K45:P45" si="10">SUM(K33:K44)</f>
        <v>0</v>
      </c>
      <c r="L45" s="17">
        <f t="shared" si="10"/>
        <v>1.2769999999999999</v>
      </c>
      <c r="M45" s="17">
        <f t="shared" si="10"/>
        <v>0</v>
      </c>
      <c r="N45" s="17">
        <f t="shared" si="10"/>
        <v>4.1660000000000004</v>
      </c>
      <c r="O45" s="17">
        <f t="shared" si="10"/>
        <v>0.5</v>
      </c>
      <c r="P45" s="17">
        <f t="shared" si="10"/>
        <v>5.9429999999999996</v>
      </c>
      <c r="Q45" s="11"/>
      <c r="S45" s="21" t="s">
        <v>173</v>
      </c>
      <c r="T45" s="100" t="s">
        <v>196</v>
      </c>
      <c r="U45" s="100"/>
      <c r="V45" s="100"/>
      <c r="W45" s="100"/>
      <c r="X45" s="100"/>
      <c r="Y45" s="100"/>
      <c r="Z45" s="100"/>
    </row>
    <row r="46" spans="1:26" x14ac:dyDescent="0.25">
      <c r="A46" s="1" t="s">
        <v>4</v>
      </c>
      <c r="B46" s="8"/>
      <c r="C46" s="8"/>
      <c r="D46" s="8"/>
      <c r="E46" s="9"/>
      <c r="F46" s="8">
        <v>0.23</v>
      </c>
      <c r="G46" s="25">
        <f t="shared" si="8"/>
        <v>0.23</v>
      </c>
      <c r="H46" s="4" t="s">
        <v>17</v>
      </c>
      <c r="J46" s="100"/>
      <c r="K46" s="100"/>
      <c r="L46" s="100"/>
      <c r="M46" s="100"/>
      <c r="N46" s="100"/>
      <c r="O46" s="100"/>
      <c r="P46" s="100"/>
      <c r="Q46" s="100"/>
      <c r="S46" s="21" t="s">
        <v>194</v>
      </c>
      <c r="T46" s="100" t="s">
        <v>195</v>
      </c>
      <c r="U46" s="100"/>
      <c r="V46" s="100"/>
      <c r="W46" s="100"/>
      <c r="X46" s="100"/>
      <c r="Y46" s="100"/>
      <c r="Z46" s="100"/>
    </row>
    <row r="47" spans="1:26" ht="18.75" x14ac:dyDescent="0.3">
      <c r="A47" s="12" t="s">
        <v>14</v>
      </c>
      <c r="B47" s="13">
        <f>SUM(B33:B46)</f>
        <v>0</v>
      </c>
      <c r="C47" s="13">
        <f>SUM(C33:C46)</f>
        <v>8.5989999999999984</v>
      </c>
      <c r="D47" s="13">
        <f>SUM(D33:D46)</f>
        <v>0</v>
      </c>
      <c r="E47" s="13">
        <f>SUM(E33:E46)</f>
        <v>1.6910000000000001</v>
      </c>
      <c r="F47" s="13">
        <f>SUM(F33:F46)</f>
        <v>1.7890000000000001</v>
      </c>
      <c r="G47" s="18">
        <f>SUM(B47:F47)</f>
        <v>12.078999999999999</v>
      </c>
      <c r="H47" s="16"/>
      <c r="J47" s="33" t="s">
        <v>175</v>
      </c>
      <c r="K47" s="33"/>
      <c r="L47" s="33"/>
      <c r="M47" s="33"/>
      <c r="N47" s="33"/>
      <c r="O47" s="33"/>
      <c r="P47" s="183" t="s">
        <v>221</v>
      </c>
      <c r="Q47" s="33"/>
      <c r="S47" s="100"/>
      <c r="T47" s="100"/>
      <c r="U47" s="100"/>
      <c r="V47" s="100"/>
      <c r="W47" s="100"/>
      <c r="X47" s="100"/>
      <c r="Y47" s="100"/>
      <c r="Z47" s="100"/>
    </row>
    <row r="48" spans="1:26" ht="15" customHeight="1" x14ac:dyDescent="0.25">
      <c r="A48" s="118"/>
      <c r="B48" s="119"/>
      <c r="C48" s="119"/>
      <c r="D48" s="119"/>
      <c r="E48" s="119"/>
      <c r="F48" s="119"/>
      <c r="G48" s="120"/>
      <c r="H48" s="121"/>
      <c r="J48" s="21" t="s">
        <v>50</v>
      </c>
      <c r="K48" s="26">
        <v>90.88000000000001</v>
      </c>
      <c r="L48" s="26"/>
      <c r="N48" s="26"/>
      <c r="O48" s="26"/>
      <c r="P48" s="23">
        <f>SUM(K48:O48)</f>
        <v>90.88000000000001</v>
      </c>
      <c r="Q48" s="22" t="s">
        <v>170</v>
      </c>
      <c r="S48" s="132" t="s">
        <v>181</v>
      </c>
      <c r="T48" s="100" t="s">
        <v>234</v>
      </c>
      <c r="U48" s="100"/>
      <c r="V48" s="100"/>
      <c r="W48" s="100"/>
      <c r="X48" s="100"/>
      <c r="Y48" s="100"/>
      <c r="Z48" s="100"/>
    </row>
    <row r="49" spans="1:26" ht="18.75" customHeight="1" x14ac:dyDescent="0.3">
      <c r="A49" s="33" t="s">
        <v>175</v>
      </c>
      <c r="B49" s="33"/>
      <c r="C49" s="33"/>
      <c r="D49" s="33"/>
      <c r="E49" s="33"/>
      <c r="F49" s="33"/>
      <c r="G49" s="183" t="s">
        <v>221</v>
      </c>
      <c r="H49" s="33"/>
      <c r="J49" s="21" t="s">
        <v>139</v>
      </c>
      <c r="K49" s="26"/>
      <c r="L49" s="26"/>
      <c r="M49" s="26">
        <v>4</v>
      </c>
      <c r="N49" s="26"/>
      <c r="O49" s="26"/>
      <c r="P49" s="23">
        <f>SUM(K49:O49)</f>
        <v>4</v>
      </c>
      <c r="Q49" s="22" t="s">
        <v>163</v>
      </c>
      <c r="S49" s="100" t="s">
        <v>235</v>
      </c>
      <c r="T49" s="100" t="s">
        <v>239</v>
      </c>
      <c r="U49" s="100"/>
      <c r="V49" s="100"/>
      <c r="W49" s="100"/>
      <c r="X49" s="100"/>
      <c r="Y49" s="100"/>
      <c r="Z49" s="100"/>
    </row>
    <row r="50" spans="1:26" x14ac:dyDescent="0.25">
      <c r="A50" s="21" t="s">
        <v>50</v>
      </c>
      <c r="B50" s="26">
        <v>84.539999999999992</v>
      </c>
      <c r="C50" s="26"/>
      <c r="D50" s="26"/>
      <c r="E50" s="26"/>
      <c r="F50" s="26"/>
      <c r="G50" s="23">
        <f>SUM(B50:F50)</f>
        <v>84.539999999999992</v>
      </c>
      <c r="H50" s="22" t="s">
        <v>170</v>
      </c>
      <c r="J50" s="21" t="s">
        <v>140</v>
      </c>
      <c r="K50" s="26"/>
      <c r="L50" s="26"/>
      <c r="M50" s="26">
        <v>3</v>
      </c>
      <c r="N50" s="26"/>
      <c r="O50" s="26">
        <v>20</v>
      </c>
      <c r="P50" s="23">
        <f>SUM(K50:O50)</f>
        <v>23</v>
      </c>
      <c r="Q50" s="22" t="s">
        <v>171</v>
      </c>
      <c r="S50" s="132" t="s">
        <v>182</v>
      </c>
      <c r="T50" s="100" t="s">
        <v>236</v>
      </c>
      <c r="U50" s="100"/>
      <c r="V50" s="100"/>
      <c r="W50" s="100"/>
      <c r="X50" s="100"/>
      <c r="Y50" s="100"/>
      <c r="Z50" s="100"/>
    </row>
    <row r="51" spans="1:26" x14ac:dyDescent="0.25">
      <c r="A51" s="21" t="s">
        <v>140</v>
      </c>
      <c r="B51" s="26"/>
      <c r="C51" s="26"/>
      <c r="D51" s="26"/>
      <c r="E51" s="26"/>
      <c r="F51" s="26">
        <f>18.5+8</f>
        <v>26.5</v>
      </c>
      <c r="G51" s="23">
        <f>SUM(B51:F51)</f>
        <v>26.5</v>
      </c>
      <c r="H51" s="22" t="s">
        <v>171</v>
      </c>
      <c r="J51" s="21" t="s">
        <v>48</v>
      </c>
      <c r="K51" s="26"/>
      <c r="L51" s="26">
        <v>6.88</v>
      </c>
      <c r="M51" s="26"/>
      <c r="N51" s="26"/>
      <c r="O51" s="26"/>
      <c r="P51" s="23">
        <f>SUM(K51:O51)</f>
        <v>6.88</v>
      </c>
      <c r="Q51" s="22" t="s">
        <v>191</v>
      </c>
      <c r="S51" s="100" t="s">
        <v>237</v>
      </c>
      <c r="T51" s="100" t="s">
        <v>238</v>
      </c>
      <c r="U51" s="100"/>
      <c r="V51" s="100"/>
      <c r="W51" s="100"/>
      <c r="X51" s="100"/>
      <c r="Y51" s="100"/>
      <c r="Z51" s="100"/>
    </row>
    <row r="52" spans="1:26" x14ac:dyDescent="0.25">
      <c r="A52" s="19" t="s">
        <v>14</v>
      </c>
      <c r="B52" s="18">
        <f t="shared" ref="B52:G52" si="11">SUM(B50:B51)</f>
        <v>84.539999999999992</v>
      </c>
      <c r="C52" s="18">
        <f t="shared" si="11"/>
        <v>0</v>
      </c>
      <c r="D52" s="18">
        <f t="shared" si="11"/>
        <v>0</v>
      </c>
      <c r="E52" s="18">
        <f t="shared" si="11"/>
        <v>0</v>
      </c>
      <c r="F52" s="18">
        <f t="shared" si="11"/>
        <v>26.5</v>
      </c>
      <c r="G52" s="18">
        <f t="shared" si="11"/>
        <v>111.03999999999999</v>
      </c>
      <c r="H52" s="20"/>
      <c r="J52" s="14" t="s">
        <v>14</v>
      </c>
      <c r="K52" s="17">
        <f>SUM(K48:K51)</f>
        <v>90.88000000000001</v>
      </c>
      <c r="L52" s="17">
        <f t="shared" ref="L52:O52" si="12">SUM(L48:L51)</f>
        <v>6.88</v>
      </c>
      <c r="M52" s="17">
        <f t="shared" si="12"/>
        <v>7</v>
      </c>
      <c r="N52" s="17">
        <f t="shared" si="12"/>
        <v>0</v>
      </c>
      <c r="O52" s="17">
        <f t="shared" si="12"/>
        <v>20</v>
      </c>
      <c r="P52" s="17">
        <f>SUM(P48:P51)</f>
        <v>124.76</v>
      </c>
      <c r="Q52" s="11"/>
      <c r="S52" s="100"/>
      <c r="T52" s="100"/>
      <c r="U52" s="100"/>
      <c r="V52" s="100"/>
      <c r="W52" s="100"/>
      <c r="X52" s="100"/>
      <c r="Y52" s="100"/>
      <c r="Z52" s="100"/>
    </row>
    <row r="53" spans="1:26" x14ac:dyDescent="0.25">
      <c r="S53" s="100"/>
      <c r="T53" s="100"/>
      <c r="U53" s="100"/>
      <c r="V53" s="100"/>
      <c r="W53" s="100"/>
      <c r="X53" s="100"/>
      <c r="Y53" s="100"/>
      <c r="Z53" s="100"/>
    </row>
    <row r="54" spans="1:26" x14ac:dyDescent="0.25">
      <c r="S54" s="100"/>
      <c r="T54" s="100"/>
      <c r="U54" s="100"/>
      <c r="V54" s="100"/>
      <c r="W54" s="100"/>
      <c r="X54" s="100"/>
      <c r="Y54" s="100"/>
      <c r="Z54" s="100"/>
    </row>
    <row r="55" spans="1:26" x14ac:dyDescent="0.25">
      <c r="S55" s="100"/>
      <c r="T55" s="100"/>
      <c r="U55" s="100"/>
      <c r="V55" s="100"/>
      <c r="W55" s="100"/>
      <c r="X55" s="100"/>
      <c r="Y55" s="100"/>
      <c r="Z55" s="100"/>
    </row>
    <row r="56" spans="1:26" x14ac:dyDescent="0.25">
      <c r="S56" s="100"/>
      <c r="T56" s="100"/>
      <c r="U56" s="100"/>
      <c r="V56" s="100"/>
      <c r="W56" s="100"/>
      <c r="X56" s="100"/>
      <c r="Y56" s="100"/>
      <c r="Z56" s="100"/>
    </row>
    <row r="57" spans="1:26" x14ac:dyDescent="0.25">
      <c r="S57" s="100"/>
      <c r="T57" s="100"/>
      <c r="U57" s="100"/>
      <c r="V57" s="100"/>
      <c r="W57" s="100"/>
      <c r="X57" s="100"/>
      <c r="Y57" s="100"/>
      <c r="Z57" s="100"/>
    </row>
    <row r="58" spans="1:26" x14ac:dyDescent="0.25">
      <c r="S58" s="100"/>
      <c r="T58" s="100"/>
      <c r="U58" s="100"/>
      <c r="V58" s="100"/>
      <c r="W58" s="100"/>
      <c r="X58" s="100"/>
      <c r="Y58" s="100"/>
      <c r="Z58" s="100"/>
    </row>
    <row r="59" spans="1:26" x14ac:dyDescent="0.25">
      <c r="S59" s="100"/>
      <c r="T59" s="100"/>
      <c r="U59" s="100"/>
      <c r="V59" s="100"/>
      <c r="W59" s="100"/>
      <c r="X59" s="100"/>
      <c r="Y59" s="100"/>
      <c r="Z59" s="100"/>
    </row>
    <row r="60" spans="1:26" x14ac:dyDescent="0.25">
      <c r="S60" s="100"/>
      <c r="T60" s="100"/>
      <c r="U60" s="100"/>
      <c r="V60" s="100"/>
      <c r="W60" s="100"/>
      <c r="X60" s="100"/>
      <c r="Y60" s="100"/>
      <c r="Z60" s="100"/>
    </row>
    <row r="61" spans="1:26" x14ac:dyDescent="0.25">
      <c r="S61" s="100"/>
      <c r="T61" s="100"/>
      <c r="U61" s="100"/>
      <c r="V61" s="100"/>
      <c r="W61" s="100"/>
      <c r="X61" s="100"/>
      <c r="Y61" s="100"/>
      <c r="Z61" s="100"/>
    </row>
  </sheetData>
  <sheetProtection algorithmName="SHA-512" hashValue="s8ZMG/pxQpJF/agI9255f4/0fg50ojl3NmTk5Ezpw8p5MWkb1f/pQ/XtK8+77FI8T5mZZY4LgbZ+OG8wRgE/xA==" saltValue="jmINMWKR0ypwTzbCw7Upqg==" spinCount="100000" sheet="1" objects="1" scenarios="1"/>
  <mergeCells count="9">
    <mergeCell ref="A3:H3"/>
    <mergeCell ref="J3:Q3"/>
    <mergeCell ref="S3:Z3"/>
    <mergeCell ref="A1:H1"/>
    <mergeCell ref="J1:Q1"/>
    <mergeCell ref="S1:Z1"/>
    <mergeCell ref="A2:H2"/>
    <mergeCell ref="J2:Q2"/>
    <mergeCell ref="S2:Z2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fitToHeight="3" orientation="portrait" r:id="rId1"/>
  <headerFooter>
    <oddHeader>&amp;C&amp;"Aptos,Gras"&amp;16ANNEXE 2</oddHeader>
    <oddFooter>&amp;L&amp;D&amp;R&amp;P/&amp;N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996BB-9471-425F-B1E6-86819CFDCFBE}">
  <sheetPr>
    <tabColor rgb="FFFF0000"/>
  </sheetPr>
  <dimension ref="A1:M56"/>
  <sheetViews>
    <sheetView showGridLines="0" view="pageLayout" zoomScaleNormal="100" workbookViewId="0">
      <selection activeCell="E21" sqref="E21"/>
    </sheetView>
  </sheetViews>
  <sheetFormatPr baseColWidth="10" defaultRowHeight="15" x14ac:dyDescent="0.25"/>
  <cols>
    <col min="1" max="1" width="20.28515625" customWidth="1"/>
    <col min="2" max="2" width="14.140625" bestFit="1" customWidth="1"/>
    <col min="3" max="3" width="15.42578125" bestFit="1" customWidth="1"/>
    <col min="4" max="4" width="13.140625" customWidth="1"/>
    <col min="5" max="5" width="17.140625" bestFit="1" customWidth="1"/>
    <col min="6" max="6" width="6.28515625" bestFit="1" customWidth="1"/>
    <col min="7" max="7" width="2" customWidth="1"/>
    <col min="8" max="8" width="20.28515625" customWidth="1"/>
    <col min="9" max="9" width="14.140625" customWidth="1"/>
    <col min="10" max="10" width="15.42578125" customWidth="1"/>
    <col min="12" max="12" width="17.140625" bestFit="1" customWidth="1"/>
    <col min="13" max="13" width="6.28515625" bestFit="1" customWidth="1"/>
  </cols>
  <sheetData>
    <row r="1" spans="1:13" ht="18.75" x14ac:dyDescent="0.3">
      <c r="A1" s="223" t="s">
        <v>208</v>
      </c>
      <c r="B1" s="223"/>
      <c r="C1" s="223"/>
      <c r="D1" s="223"/>
      <c r="E1" s="223"/>
      <c r="F1" s="223"/>
      <c r="G1" s="126"/>
      <c r="H1" s="223" t="s">
        <v>208</v>
      </c>
      <c r="I1" s="223"/>
      <c r="J1" s="223"/>
      <c r="K1" s="223"/>
      <c r="L1" s="223"/>
      <c r="M1" s="223"/>
    </row>
    <row r="2" spans="1:13" ht="18.75" x14ac:dyDescent="0.3">
      <c r="A2" s="223" t="s">
        <v>156</v>
      </c>
      <c r="B2" s="223"/>
      <c r="C2" s="223"/>
      <c r="D2" s="223"/>
      <c r="E2" s="223"/>
      <c r="F2" s="223"/>
      <c r="G2" s="126"/>
      <c r="H2" s="223" t="s">
        <v>156</v>
      </c>
      <c r="I2" s="223"/>
      <c r="J2" s="223"/>
      <c r="K2" s="223"/>
      <c r="L2" s="223"/>
      <c r="M2" s="223"/>
    </row>
    <row r="3" spans="1:13" ht="15.75" x14ac:dyDescent="0.25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</row>
    <row r="4" spans="1:13" ht="15.75" x14ac:dyDescent="0.25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</row>
    <row r="5" spans="1:13" ht="15.75" x14ac:dyDescent="0.25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</row>
    <row r="6" spans="1:13" ht="18.75" x14ac:dyDescent="0.3">
      <c r="A6" s="224"/>
      <c r="B6" s="224"/>
      <c r="C6" s="224"/>
      <c r="D6" s="224"/>
      <c r="E6" s="224"/>
      <c r="F6" s="224"/>
      <c r="G6" s="127"/>
      <c r="H6" s="224"/>
      <c r="I6" s="224"/>
      <c r="J6" s="224"/>
      <c r="K6" s="224"/>
      <c r="L6" s="224"/>
      <c r="M6" s="224"/>
    </row>
    <row r="7" spans="1:13" ht="18.75" x14ac:dyDescent="0.3">
      <c r="A7" s="100"/>
      <c r="B7" s="100"/>
      <c r="C7" s="100"/>
      <c r="D7" s="100"/>
      <c r="E7" s="100"/>
      <c r="F7" s="100"/>
      <c r="G7" s="127"/>
      <c r="H7" s="100"/>
      <c r="I7" s="100"/>
      <c r="J7" s="100"/>
      <c r="K7" s="100"/>
      <c r="L7" s="100"/>
      <c r="M7" s="100"/>
    </row>
    <row r="8" spans="1:13" ht="15" customHeight="1" x14ac:dyDescent="0.3">
      <c r="A8" s="100"/>
      <c r="B8" s="100"/>
      <c r="C8" s="100"/>
      <c r="D8" s="100"/>
      <c r="E8" s="100"/>
      <c r="F8" s="100"/>
      <c r="G8" s="127"/>
      <c r="H8" s="100"/>
      <c r="I8" s="100"/>
      <c r="J8" s="100"/>
      <c r="K8" s="100"/>
      <c r="L8" s="100"/>
      <c r="M8" s="100"/>
    </row>
    <row r="9" spans="1:13" ht="18" customHeight="1" x14ac:dyDescent="0.3">
      <c r="A9" s="56" t="s">
        <v>88</v>
      </c>
      <c r="B9" s="51" t="s">
        <v>91</v>
      </c>
      <c r="C9" s="52" t="s">
        <v>89</v>
      </c>
      <c r="D9" s="52" t="s">
        <v>90</v>
      </c>
      <c r="E9" s="52" t="s">
        <v>107</v>
      </c>
      <c r="F9" s="52" t="s">
        <v>160</v>
      </c>
      <c r="G9" s="127"/>
      <c r="H9" s="56" t="s">
        <v>88</v>
      </c>
      <c r="I9" s="51" t="s">
        <v>91</v>
      </c>
      <c r="J9" s="52" t="s">
        <v>89</v>
      </c>
      <c r="K9" s="52" t="s">
        <v>90</v>
      </c>
      <c r="L9" s="52" t="s">
        <v>107</v>
      </c>
      <c r="M9" s="52" t="s">
        <v>160</v>
      </c>
    </row>
    <row r="10" spans="1:13" ht="15" customHeight="1" x14ac:dyDescent="0.3">
      <c r="A10" s="57"/>
      <c r="B10" s="53" t="s">
        <v>93</v>
      </c>
      <c r="C10" s="54" t="s">
        <v>92</v>
      </c>
      <c r="D10" s="54"/>
      <c r="E10" s="54"/>
      <c r="F10" s="54" t="s">
        <v>161</v>
      </c>
      <c r="G10" s="127"/>
      <c r="H10" s="57"/>
      <c r="I10" s="53" t="s">
        <v>93</v>
      </c>
      <c r="J10" s="54" t="s">
        <v>92</v>
      </c>
      <c r="K10" s="54"/>
      <c r="L10" s="54"/>
      <c r="M10" s="54" t="s">
        <v>161</v>
      </c>
    </row>
    <row r="11" spans="1:13" ht="18" customHeight="1" x14ac:dyDescent="0.3">
      <c r="A11" s="58" t="s">
        <v>226</v>
      </c>
      <c r="B11" s="37"/>
      <c r="C11" s="37"/>
      <c r="D11" s="37"/>
      <c r="E11" s="37"/>
      <c r="F11" s="111"/>
      <c r="G11" s="127"/>
      <c r="H11" s="156" t="s">
        <v>227</v>
      </c>
      <c r="I11" s="131"/>
      <c r="J11" s="131"/>
      <c r="K11" s="131"/>
      <c r="L11" s="131"/>
      <c r="M11" s="158"/>
    </row>
    <row r="12" spans="1:13" ht="15" customHeight="1" x14ac:dyDescent="0.3">
      <c r="A12" s="38" t="s">
        <v>213</v>
      </c>
      <c r="B12" s="189"/>
      <c r="C12" s="190"/>
      <c r="D12" s="190"/>
      <c r="E12" s="190"/>
      <c r="F12" s="190"/>
      <c r="G12" s="127"/>
      <c r="H12" s="157" t="s">
        <v>181</v>
      </c>
      <c r="I12" s="205"/>
      <c r="J12" s="205"/>
      <c r="K12" s="206"/>
      <c r="L12" s="205"/>
      <c r="M12" s="205"/>
    </row>
    <row r="13" spans="1:13" ht="15" customHeight="1" x14ac:dyDescent="0.3">
      <c r="A13" s="100"/>
      <c r="B13" s="188"/>
      <c r="C13" s="188"/>
      <c r="D13" s="188"/>
      <c r="E13" s="188"/>
      <c r="F13" s="188"/>
      <c r="G13" s="127"/>
      <c r="H13" s="157" t="s">
        <v>182</v>
      </c>
      <c r="I13" s="205"/>
      <c r="J13" s="205"/>
      <c r="K13" s="206"/>
      <c r="L13" s="205"/>
      <c r="M13" s="205"/>
    </row>
    <row r="14" spans="1:13" ht="18" customHeight="1" x14ac:dyDescent="0.3">
      <c r="A14" s="58" t="s">
        <v>126</v>
      </c>
      <c r="B14" s="191"/>
      <c r="C14" s="191"/>
      <c r="D14" s="191"/>
      <c r="E14" s="191"/>
      <c r="F14" s="192"/>
      <c r="G14" s="127"/>
    </row>
    <row r="15" spans="1:13" ht="15" customHeight="1" x14ac:dyDescent="0.3">
      <c r="A15" s="38" t="s">
        <v>16</v>
      </c>
      <c r="B15" s="189"/>
      <c r="C15" s="190"/>
      <c r="D15" s="190"/>
      <c r="E15" s="190"/>
      <c r="F15" s="190"/>
      <c r="G15" s="127"/>
      <c r="H15" s="109" t="s">
        <v>133</v>
      </c>
      <c r="I15" s="110"/>
      <c r="J15" s="64" t="s">
        <v>134</v>
      </c>
      <c r="K15" s="64" t="s">
        <v>109</v>
      </c>
      <c r="L15" s="100"/>
      <c r="M15" s="100"/>
    </row>
    <row r="16" spans="1:13" ht="15" customHeight="1" x14ac:dyDescent="0.3">
      <c r="B16" s="193"/>
      <c r="C16" s="193"/>
      <c r="D16" s="193"/>
      <c r="E16" s="193"/>
      <c r="F16" s="193"/>
      <c r="G16" s="127"/>
      <c r="H16" s="109" t="s">
        <v>95</v>
      </c>
      <c r="I16" s="110"/>
      <c r="J16" s="207"/>
      <c r="K16" s="207"/>
      <c r="L16" s="100"/>
      <c r="M16" s="100"/>
    </row>
    <row r="17" spans="1:13" ht="18" customHeight="1" x14ac:dyDescent="0.3">
      <c r="A17" s="112" t="s">
        <v>127</v>
      </c>
      <c r="B17" s="194"/>
      <c r="C17" s="194"/>
      <c r="D17" s="194"/>
      <c r="E17" s="194"/>
      <c r="F17" s="195"/>
      <c r="G17" s="127"/>
      <c r="H17" s="109" t="s">
        <v>19</v>
      </c>
      <c r="I17" s="110"/>
      <c r="J17" s="207"/>
      <c r="K17" s="207"/>
      <c r="L17" s="100"/>
      <c r="M17" s="100"/>
    </row>
    <row r="18" spans="1:13" ht="15" customHeight="1" x14ac:dyDescent="0.3">
      <c r="A18" s="60" t="s">
        <v>39</v>
      </c>
      <c r="B18" s="196"/>
      <c r="C18" s="197"/>
      <c r="D18" s="197"/>
      <c r="E18" s="197"/>
      <c r="F18" s="197"/>
      <c r="G18" s="127"/>
      <c r="H18" s="109" t="s">
        <v>96</v>
      </c>
      <c r="I18" s="110"/>
      <c r="J18" s="207"/>
      <c r="K18" s="207"/>
      <c r="L18" s="100"/>
      <c r="M18" s="100"/>
    </row>
    <row r="19" spans="1:13" ht="15" customHeight="1" x14ac:dyDescent="0.3">
      <c r="A19" s="60" t="s">
        <v>43</v>
      </c>
      <c r="B19" s="196"/>
      <c r="C19" s="197"/>
      <c r="D19" s="197"/>
      <c r="E19" s="197"/>
      <c r="F19" s="197"/>
      <c r="G19" s="127"/>
      <c r="H19" s="109" t="s">
        <v>18</v>
      </c>
      <c r="I19" s="110"/>
      <c r="J19" s="208"/>
      <c r="K19" s="208"/>
      <c r="L19" s="100"/>
      <c r="M19" s="100"/>
    </row>
    <row r="20" spans="1:13" ht="15" customHeight="1" x14ac:dyDescent="0.3">
      <c r="A20" s="60" t="s">
        <v>44</v>
      </c>
      <c r="B20" s="196"/>
      <c r="C20" s="197"/>
      <c r="D20" s="197"/>
      <c r="E20" s="197"/>
      <c r="F20" s="197"/>
      <c r="G20" s="127"/>
      <c r="H20" s="109" t="s">
        <v>193</v>
      </c>
      <c r="I20" s="110"/>
      <c r="J20" s="208"/>
      <c r="K20" s="208"/>
      <c r="L20" s="100"/>
      <c r="M20" s="100"/>
    </row>
    <row r="21" spans="1:13" ht="15" customHeight="1" x14ac:dyDescent="0.3">
      <c r="A21" s="60" t="s">
        <v>40</v>
      </c>
      <c r="B21" s="196"/>
      <c r="C21" s="197"/>
      <c r="D21" s="197"/>
      <c r="E21" s="197"/>
      <c r="F21" s="197"/>
      <c r="G21" s="127"/>
      <c r="H21" s="109" t="s">
        <v>192</v>
      </c>
      <c r="I21" s="110"/>
      <c r="J21" s="208"/>
      <c r="K21" s="208"/>
      <c r="L21" s="100"/>
      <c r="M21" s="100"/>
    </row>
    <row r="22" spans="1:13" ht="15" customHeight="1" x14ac:dyDescent="0.3">
      <c r="A22" s="60" t="s">
        <v>42</v>
      </c>
      <c r="B22" s="196"/>
      <c r="C22" s="197"/>
      <c r="D22" s="197"/>
      <c r="E22" s="197"/>
      <c r="F22" s="197"/>
      <c r="G22" s="127"/>
      <c r="H22" s="100"/>
      <c r="I22" s="100"/>
      <c r="J22" s="100"/>
      <c r="K22" s="100"/>
      <c r="L22" s="100"/>
      <c r="M22" s="100"/>
    </row>
    <row r="23" spans="1:13" ht="15" customHeight="1" x14ac:dyDescent="0.3">
      <c r="A23" s="60" t="s">
        <v>137</v>
      </c>
      <c r="B23" s="196"/>
      <c r="C23" s="197"/>
      <c r="D23" s="197"/>
      <c r="E23" s="197"/>
      <c r="F23" s="197"/>
      <c r="G23" s="127"/>
      <c r="H23" s="65" t="s">
        <v>130</v>
      </c>
      <c r="I23" s="65"/>
      <c r="J23" s="52" t="s">
        <v>94</v>
      </c>
      <c r="K23" s="66" t="s">
        <v>131</v>
      </c>
      <c r="L23" s="100"/>
      <c r="M23" s="100"/>
    </row>
    <row r="24" spans="1:13" ht="15" customHeight="1" x14ac:dyDescent="0.3">
      <c r="A24" s="60" t="s">
        <v>141</v>
      </c>
      <c r="B24" s="196"/>
      <c r="C24" s="197"/>
      <c r="D24" s="197"/>
      <c r="E24" s="197"/>
      <c r="F24" s="197"/>
      <c r="G24" s="127"/>
      <c r="H24" s="105" t="s">
        <v>146</v>
      </c>
      <c r="I24" s="106"/>
      <c r="J24" s="67" t="s">
        <v>135</v>
      </c>
      <c r="K24" s="209"/>
      <c r="L24" s="100"/>
      <c r="M24" s="100"/>
    </row>
    <row r="25" spans="1:13" ht="15" customHeight="1" x14ac:dyDescent="0.3">
      <c r="A25" s="60" t="s">
        <v>7</v>
      </c>
      <c r="B25" s="196"/>
      <c r="C25" s="197"/>
      <c r="D25" s="197"/>
      <c r="E25" s="197"/>
      <c r="F25" s="197"/>
      <c r="G25" s="127"/>
      <c r="H25" s="107" t="s">
        <v>147</v>
      </c>
      <c r="I25" s="108"/>
      <c r="J25" s="67" t="s">
        <v>148</v>
      </c>
      <c r="K25" s="209"/>
      <c r="L25" s="100"/>
      <c r="M25" s="100"/>
    </row>
    <row r="26" spans="1:13" ht="15" customHeight="1" x14ac:dyDescent="0.3">
      <c r="A26" s="60" t="s">
        <v>38</v>
      </c>
      <c r="B26" s="196"/>
      <c r="C26" s="197"/>
      <c r="D26" s="197"/>
      <c r="E26" s="197"/>
      <c r="F26" s="197"/>
      <c r="G26" s="127"/>
      <c r="H26" s="107" t="s">
        <v>125</v>
      </c>
      <c r="I26" s="108"/>
      <c r="J26" s="67" t="s">
        <v>153</v>
      </c>
      <c r="K26" s="209"/>
      <c r="L26" s="100"/>
      <c r="M26" s="100"/>
    </row>
    <row r="27" spans="1:13" ht="15" customHeight="1" x14ac:dyDescent="0.3">
      <c r="A27" s="60" t="s">
        <v>46</v>
      </c>
      <c r="B27" s="196"/>
      <c r="C27" s="197"/>
      <c r="D27" s="197"/>
      <c r="E27" s="197"/>
      <c r="F27" s="197"/>
      <c r="G27" s="127"/>
      <c r="H27" s="241" t="s">
        <v>145</v>
      </c>
      <c r="I27" s="242"/>
      <c r="J27" s="67" t="s">
        <v>135</v>
      </c>
      <c r="K27" s="209"/>
      <c r="L27" s="100"/>
      <c r="M27" s="100"/>
    </row>
    <row r="28" spans="1:13" ht="15" customHeight="1" x14ac:dyDescent="0.3">
      <c r="A28" s="60" t="s">
        <v>185</v>
      </c>
      <c r="B28" s="196"/>
      <c r="C28" s="197"/>
      <c r="D28" s="197"/>
      <c r="E28" s="197"/>
      <c r="F28" s="197"/>
      <c r="G28" s="127"/>
      <c r="H28" s="243" t="s">
        <v>149</v>
      </c>
      <c r="I28" s="244"/>
      <c r="J28" s="67" t="s">
        <v>148</v>
      </c>
      <c r="K28" s="209"/>
      <c r="L28" s="100"/>
      <c r="M28" s="100"/>
    </row>
    <row r="29" spans="1:13" ht="15" customHeight="1" x14ac:dyDescent="0.3">
      <c r="A29" s="60" t="s">
        <v>186</v>
      </c>
      <c r="B29" s="196"/>
      <c r="C29" s="197"/>
      <c r="D29" s="197"/>
      <c r="E29" s="197"/>
      <c r="F29" s="197"/>
      <c r="G29" s="127"/>
      <c r="H29" s="107" t="s">
        <v>150</v>
      </c>
      <c r="I29" s="108"/>
      <c r="J29" s="67" t="s">
        <v>135</v>
      </c>
      <c r="K29" s="209"/>
      <c r="L29" s="100"/>
      <c r="M29" s="100"/>
    </row>
    <row r="30" spans="1:13" ht="15" customHeight="1" x14ac:dyDescent="0.3">
      <c r="A30" s="60" t="s">
        <v>187</v>
      </c>
      <c r="B30" s="196"/>
      <c r="C30" s="197"/>
      <c r="D30" s="197"/>
      <c r="E30" s="197"/>
      <c r="F30" s="197"/>
      <c r="G30" s="127"/>
      <c r="H30" s="241" t="s">
        <v>152</v>
      </c>
      <c r="I30" s="242"/>
      <c r="J30" s="67" t="s">
        <v>151</v>
      </c>
      <c r="K30" s="209"/>
      <c r="L30" s="100"/>
      <c r="M30" s="100"/>
    </row>
    <row r="31" spans="1:13" ht="15" customHeight="1" x14ac:dyDescent="0.3">
      <c r="A31" s="60" t="s">
        <v>4</v>
      </c>
      <c r="B31" s="196"/>
      <c r="C31" s="197"/>
      <c r="D31" s="197"/>
      <c r="E31" s="197"/>
      <c r="F31" s="197"/>
      <c r="G31" s="127"/>
      <c r="H31" s="19" t="s">
        <v>200</v>
      </c>
      <c r="I31" s="19"/>
      <c r="J31" s="67" t="s">
        <v>199</v>
      </c>
      <c r="K31" s="209"/>
      <c r="L31" s="100"/>
      <c r="M31" s="100"/>
    </row>
    <row r="32" spans="1:13" ht="15" customHeight="1" x14ac:dyDescent="0.3">
      <c r="A32" s="60" t="s">
        <v>47</v>
      </c>
      <c r="B32" s="196"/>
      <c r="C32" s="197"/>
      <c r="D32" s="197"/>
      <c r="E32" s="197"/>
      <c r="F32" s="197"/>
      <c r="G32" s="127"/>
      <c r="H32" s="100"/>
      <c r="I32" s="100"/>
      <c r="J32" s="100"/>
      <c r="K32" s="179" t="s">
        <v>220</v>
      </c>
      <c r="L32" s="100"/>
      <c r="M32" s="100"/>
    </row>
    <row r="33" spans="1:13" ht="15" customHeight="1" x14ac:dyDescent="0.3">
      <c r="A33" s="60" t="s">
        <v>49</v>
      </c>
      <c r="B33" s="196"/>
      <c r="C33" s="197"/>
      <c r="D33" s="197"/>
      <c r="E33" s="197"/>
      <c r="F33" s="197"/>
      <c r="G33" s="127"/>
    </row>
    <row r="34" spans="1:13" ht="15" customHeight="1" x14ac:dyDescent="0.3">
      <c r="A34" s="78" t="s">
        <v>136</v>
      </c>
      <c r="B34" s="198"/>
      <c r="C34" s="199"/>
      <c r="D34" s="188"/>
      <c r="E34" s="188"/>
      <c r="F34" s="188"/>
      <c r="G34" s="127"/>
      <c r="H34" s="225" t="s">
        <v>201</v>
      </c>
      <c r="I34" s="225"/>
      <c r="J34" s="225"/>
      <c r="K34" s="225"/>
      <c r="L34" s="225"/>
      <c r="M34" s="225"/>
    </row>
    <row r="35" spans="1:13" ht="15" customHeight="1" x14ac:dyDescent="0.3">
      <c r="A35" s="100"/>
      <c r="B35" s="188"/>
      <c r="C35" s="188"/>
      <c r="D35" s="188"/>
      <c r="E35" s="188"/>
      <c r="F35" s="188"/>
      <c r="G35" s="127"/>
      <c r="H35" s="100" t="s">
        <v>202</v>
      </c>
      <c r="I35" s="100"/>
      <c r="J35" s="100"/>
      <c r="K35" s="100"/>
      <c r="L35" s="100"/>
      <c r="M35" s="100"/>
    </row>
    <row r="36" spans="1:13" ht="18" customHeight="1" x14ac:dyDescent="0.3">
      <c r="A36" s="61" t="s">
        <v>175</v>
      </c>
      <c r="B36" s="200"/>
      <c r="C36" s="200"/>
      <c r="D36" s="200"/>
      <c r="E36" s="200"/>
      <c r="F36" s="201"/>
      <c r="G36" s="127"/>
      <c r="I36" s="100"/>
      <c r="J36" s="100"/>
      <c r="K36" s="100"/>
      <c r="L36" s="100"/>
      <c r="M36" s="100"/>
    </row>
    <row r="37" spans="1:13" ht="15" customHeight="1" x14ac:dyDescent="0.3">
      <c r="A37" s="62" t="s">
        <v>50</v>
      </c>
      <c r="B37" s="238" t="s">
        <v>198</v>
      </c>
      <c r="C37" s="202"/>
      <c r="D37" s="202"/>
      <c r="E37" s="202"/>
      <c r="F37" s="202"/>
      <c r="G37" s="127"/>
      <c r="H37" s="100" t="s">
        <v>132</v>
      </c>
      <c r="I37" s="100"/>
      <c r="J37" s="100"/>
      <c r="K37" s="100"/>
      <c r="L37" s="100"/>
      <c r="M37" s="100"/>
    </row>
    <row r="38" spans="1:13" ht="15" customHeight="1" x14ac:dyDescent="0.3">
      <c r="A38" s="62" t="s">
        <v>139</v>
      </c>
      <c r="B38" s="239"/>
      <c r="C38" s="202"/>
      <c r="D38" s="202"/>
      <c r="E38" s="202"/>
      <c r="F38" s="202"/>
      <c r="G38" s="127"/>
    </row>
    <row r="39" spans="1:13" ht="15" customHeight="1" x14ac:dyDescent="0.3">
      <c r="A39" s="62" t="s">
        <v>140</v>
      </c>
      <c r="B39" s="239"/>
      <c r="C39" s="202"/>
      <c r="D39" s="202"/>
      <c r="E39" s="202"/>
      <c r="F39" s="202"/>
      <c r="G39" s="127"/>
    </row>
    <row r="40" spans="1:13" ht="15" customHeight="1" x14ac:dyDescent="0.3">
      <c r="A40" s="62" t="s">
        <v>48</v>
      </c>
      <c r="B40" s="240"/>
      <c r="C40" s="202"/>
      <c r="D40" s="202"/>
      <c r="E40" s="202"/>
      <c r="F40" s="202"/>
      <c r="G40" s="127"/>
    </row>
    <row r="41" spans="1:13" ht="15" customHeight="1" x14ac:dyDescent="0.3">
      <c r="A41" s="63" t="s">
        <v>37</v>
      </c>
      <c r="B41" s="203"/>
      <c r="C41" s="204"/>
      <c r="D41" s="204"/>
      <c r="E41" s="204"/>
      <c r="F41" s="204"/>
      <c r="G41" s="127"/>
    </row>
    <row r="42" spans="1:13" ht="15" customHeight="1" x14ac:dyDescent="0.3">
      <c r="B42" s="180" t="s">
        <v>220</v>
      </c>
      <c r="G42" s="127"/>
    </row>
    <row r="43" spans="1:13" ht="15" customHeight="1" x14ac:dyDescent="0.3">
      <c r="G43" s="127"/>
    </row>
    <row r="44" spans="1:13" ht="18.75" x14ac:dyDescent="0.3">
      <c r="A44" s="100" t="s">
        <v>108</v>
      </c>
      <c r="G44" s="127"/>
    </row>
    <row r="45" spans="1:13" ht="18.75" x14ac:dyDescent="0.3">
      <c r="A45" s="100"/>
      <c r="G45" s="127"/>
    </row>
    <row r="46" spans="1:13" ht="18.75" x14ac:dyDescent="0.3">
      <c r="G46" s="127"/>
    </row>
    <row r="56" ht="30" customHeight="1" x14ac:dyDescent="0.25"/>
  </sheetData>
  <sheetProtection algorithmName="SHA-512" hashValue="K5vGMgvaJVvbe92eDYzqmn7hnw0wSLJB7NfZPpYxjdT9nI1ZndhGZJQTmpENiIMuVhBbLVcYX5HAOMhBAllscA==" saltValue="vcNVaTdW7xH7Ghc0mFl7JA==" spinCount="100000" sheet="1" objects="1" scenarios="1"/>
  <mergeCells count="11">
    <mergeCell ref="B37:B40"/>
    <mergeCell ref="H2:M2"/>
    <mergeCell ref="H6:M6"/>
    <mergeCell ref="H34:M34"/>
    <mergeCell ref="A1:F1"/>
    <mergeCell ref="A2:F2"/>
    <mergeCell ref="A6:F6"/>
    <mergeCell ref="H27:I27"/>
    <mergeCell ref="H28:I28"/>
    <mergeCell ref="H30:I30"/>
    <mergeCell ref="H1:M1"/>
  </mergeCells>
  <phoneticPr fontId="8" type="noConversion"/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&amp;L&amp;D&amp;R&amp;P/&amp;N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88CAF-3A03-4BD0-9884-2E2C6E51F132}">
  <sheetPr>
    <tabColor rgb="FFFF0000"/>
  </sheetPr>
  <dimension ref="A1:U35"/>
  <sheetViews>
    <sheetView view="pageLayout" zoomScaleNormal="100" workbookViewId="0">
      <selection activeCell="H23" sqref="H23"/>
    </sheetView>
  </sheetViews>
  <sheetFormatPr baseColWidth="10" defaultRowHeight="15" x14ac:dyDescent="0.25"/>
  <cols>
    <col min="1" max="1" width="20.28515625" customWidth="1"/>
    <col min="2" max="2" width="13.140625" bestFit="1" customWidth="1"/>
    <col min="3" max="3" width="10.5703125" bestFit="1" customWidth="1"/>
    <col min="5" max="5" width="14.140625" bestFit="1" customWidth="1"/>
    <col min="6" max="6" width="10.5703125" customWidth="1"/>
    <col min="7" max="7" width="10.7109375" bestFit="1" customWidth="1"/>
    <col min="8" max="8" width="15.42578125" bestFit="1" customWidth="1"/>
    <col min="9" max="9" width="10.5703125" customWidth="1"/>
    <col min="10" max="10" width="12" bestFit="1" customWidth="1"/>
    <col min="11" max="11" width="2.85546875" customWidth="1"/>
    <col min="12" max="12" width="20.28515625" customWidth="1"/>
    <col min="13" max="13" width="13.140625" bestFit="1" customWidth="1"/>
    <col min="14" max="14" width="11.140625" bestFit="1" customWidth="1"/>
    <col min="15" max="15" width="9.7109375" bestFit="1" customWidth="1"/>
    <col min="16" max="16" width="14.140625" bestFit="1" customWidth="1"/>
    <col min="17" max="17" width="9.28515625" bestFit="1" customWidth="1"/>
    <col min="18" max="18" width="10.7109375" bestFit="1" customWidth="1"/>
    <col min="19" max="19" width="15.42578125" bestFit="1" customWidth="1"/>
    <col min="20" max="20" width="8.85546875" bestFit="1" customWidth="1"/>
    <col min="21" max="21" width="12" bestFit="1" customWidth="1"/>
  </cols>
  <sheetData>
    <row r="1" spans="1:21" ht="18.75" x14ac:dyDescent="0.3">
      <c r="A1" s="223" t="s">
        <v>162</v>
      </c>
      <c r="B1" s="223"/>
      <c r="C1" s="223"/>
      <c r="D1" s="223"/>
      <c r="E1" s="223"/>
      <c r="F1" s="223"/>
      <c r="G1" s="223"/>
      <c r="H1" s="128"/>
      <c r="I1" s="128"/>
      <c r="J1" s="128"/>
      <c r="K1" s="128"/>
      <c r="L1" s="223" t="s">
        <v>162</v>
      </c>
      <c r="M1" s="223"/>
      <c r="N1" s="223"/>
      <c r="O1" s="223"/>
      <c r="P1" s="223"/>
      <c r="Q1" s="223"/>
      <c r="R1" s="223"/>
      <c r="S1" s="128"/>
      <c r="T1" s="128"/>
      <c r="U1" s="128"/>
    </row>
    <row r="2" spans="1:21" ht="18.75" x14ac:dyDescent="0.3">
      <c r="A2" s="223" t="s">
        <v>156</v>
      </c>
      <c r="B2" s="223"/>
      <c r="C2" s="223"/>
      <c r="D2" s="223"/>
      <c r="E2" s="223"/>
      <c r="F2" s="223"/>
      <c r="G2" s="223"/>
      <c r="H2" s="128"/>
      <c r="I2" s="128"/>
      <c r="J2" s="128"/>
      <c r="K2" s="128"/>
      <c r="L2" s="223" t="s">
        <v>156</v>
      </c>
      <c r="M2" s="223"/>
      <c r="N2" s="223"/>
      <c r="O2" s="223"/>
      <c r="P2" s="223"/>
      <c r="Q2" s="223"/>
      <c r="R2" s="223"/>
      <c r="S2" s="128"/>
      <c r="T2" s="128"/>
      <c r="U2" s="128"/>
    </row>
    <row r="3" spans="1:21" ht="15.75" x14ac:dyDescent="0.25">
      <c r="A3" s="126"/>
      <c r="B3" s="126"/>
      <c r="C3" s="126"/>
      <c r="D3" s="126"/>
      <c r="E3" s="126"/>
      <c r="F3" s="126"/>
      <c r="G3" s="128"/>
      <c r="H3" s="128"/>
      <c r="I3" s="128"/>
      <c r="J3" s="128"/>
      <c r="K3" s="128"/>
      <c r="L3" s="126"/>
      <c r="M3" s="126"/>
      <c r="N3" s="126"/>
      <c r="O3" s="126"/>
      <c r="P3" s="126"/>
      <c r="Q3" s="126"/>
      <c r="R3" s="128"/>
      <c r="S3" s="128"/>
      <c r="T3" s="128"/>
      <c r="U3" s="128"/>
    </row>
    <row r="4" spans="1:21" ht="15.75" x14ac:dyDescent="0.25">
      <c r="A4" s="126"/>
      <c r="B4" s="126"/>
      <c r="C4" s="126"/>
      <c r="D4" s="126"/>
      <c r="E4" s="126"/>
      <c r="F4" s="126"/>
      <c r="G4" s="128"/>
      <c r="H4" s="128"/>
      <c r="I4" s="128"/>
      <c r="J4" s="128"/>
      <c r="K4" s="128"/>
      <c r="L4" s="126"/>
      <c r="M4" s="126"/>
      <c r="N4" s="126"/>
      <c r="O4" s="126"/>
      <c r="P4" s="126"/>
      <c r="Q4" s="126"/>
      <c r="R4" s="128"/>
      <c r="S4" s="128"/>
      <c r="T4" s="128"/>
      <c r="U4" s="128"/>
    </row>
    <row r="5" spans="1:21" x14ac:dyDescent="0.25">
      <c r="A5" s="100"/>
      <c r="B5" s="99" t="s">
        <v>157</v>
      </c>
      <c r="C5" s="116"/>
      <c r="D5" s="116"/>
      <c r="E5" s="99" t="s">
        <v>157</v>
      </c>
      <c r="F5" s="116"/>
      <c r="G5" s="116"/>
      <c r="H5" s="99" t="s">
        <v>157</v>
      </c>
      <c r="I5" s="100"/>
      <c r="K5" s="100"/>
      <c r="L5" s="100"/>
      <c r="M5" s="100"/>
      <c r="N5" s="116"/>
      <c r="O5" s="116"/>
      <c r="P5" s="116"/>
      <c r="Q5" s="116"/>
      <c r="R5" s="116"/>
      <c r="S5" s="99" t="s">
        <v>157</v>
      </c>
      <c r="T5" s="100"/>
    </row>
    <row r="6" spans="1:21" x14ac:dyDescent="0.25">
      <c r="A6" s="52" t="s">
        <v>88</v>
      </c>
      <c r="B6" s="52" t="s">
        <v>102</v>
      </c>
      <c r="C6" s="52" t="s">
        <v>97</v>
      </c>
      <c r="D6" s="52" t="s">
        <v>99</v>
      </c>
      <c r="E6" s="52" t="s">
        <v>91</v>
      </c>
      <c r="F6" s="52" t="s">
        <v>97</v>
      </c>
      <c r="G6" s="52" t="s">
        <v>99</v>
      </c>
      <c r="H6" s="52" t="s">
        <v>89</v>
      </c>
      <c r="I6" s="52" t="s">
        <v>97</v>
      </c>
      <c r="J6" s="52" t="s">
        <v>99</v>
      </c>
      <c r="K6" s="100"/>
      <c r="L6" s="52" t="s">
        <v>88</v>
      </c>
      <c r="M6" s="52" t="s">
        <v>102</v>
      </c>
      <c r="N6" s="52" t="s">
        <v>97</v>
      </c>
      <c r="O6" s="52" t="s">
        <v>99</v>
      </c>
      <c r="P6" s="52" t="s">
        <v>91</v>
      </c>
      <c r="Q6" s="52" t="s">
        <v>97</v>
      </c>
      <c r="R6" s="52" t="s">
        <v>99</v>
      </c>
      <c r="S6" s="52" t="s">
        <v>89</v>
      </c>
      <c r="T6" s="52" t="s">
        <v>97</v>
      </c>
      <c r="U6" s="52" t="s">
        <v>99</v>
      </c>
    </row>
    <row r="7" spans="1:21" x14ac:dyDescent="0.25">
      <c r="A7" s="52"/>
      <c r="B7" s="52" t="s">
        <v>103</v>
      </c>
      <c r="C7" s="52" t="s">
        <v>110</v>
      </c>
      <c r="D7" s="52" t="s">
        <v>104</v>
      </c>
      <c r="E7" s="52" t="s">
        <v>93</v>
      </c>
      <c r="F7" s="52" t="s">
        <v>98</v>
      </c>
      <c r="G7" s="52" t="s">
        <v>100</v>
      </c>
      <c r="H7" s="52" t="s">
        <v>92</v>
      </c>
      <c r="I7" s="52" t="s">
        <v>111</v>
      </c>
      <c r="J7" s="52" t="s">
        <v>101</v>
      </c>
      <c r="K7" s="100"/>
      <c r="L7" s="52"/>
      <c r="M7" s="52" t="s">
        <v>103</v>
      </c>
      <c r="N7" s="52" t="s">
        <v>110</v>
      </c>
      <c r="O7" s="52" t="s">
        <v>104</v>
      </c>
      <c r="P7" s="52" t="s">
        <v>93</v>
      </c>
      <c r="Q7" s="52" t="s">
        <v>98</v>
      </c>
      <c r="R7" s="52" t="s">
        <v>100</v>
      </c>
      <c r="S7" s="52" t="s">
        <v>92</v>
      </c>
      <c r="T7" s="52" t="s">
        <v>111</v>
      </c>
      <c r="U7" s="52" t="s">
        <v>101</v>
      </c>
    </row>
    <row r="8" spans="1:21" ht="18.75" x14ac:dyDescent="0.3">
      <c r="A8" s="58" t="s">
        <v>226</v>
      </c>
      <c r="B8" s="37"/>
      <c r="C8" s="37"/>
      <c r="D8" s="37"/>
      <c r="E8" s="37"/>
      <c r="F8" s="37"/>
      <c r="G8" s="37"/>
      <c r="H8" s="37"/>
      <c r="I8" s="37"/>
      <c r="J8" s="111"/>
      <c r="K8" s="100"/>
      <c r="L8" s="61" t="s">
        <v>175</v>
      </c>
      <c r="M8" s="33"/>
      <c r="N8" s="144"/>
      <c r="O8" s="33"/>
      <c r="P8" s="33"/>
      <c r="Q8" s="144"/>
      <c r="R8" s="33"/>
      <c r="S8" s="33"/>
      <c r="T8" s="33"/>
      <c r="U8" s="114"/>
    </row>
    <row r="9" spans="1:21" x14ac:dyDescent="0.25">
      <c r="A9" s="59" t="s">
        <v>213</v>
      </c>
      <c r="B9" s="211"/>
      <c r="C9" s="79">
        <v>6</v>
      </c>
      <c r="D9" s="90">
        <f>B9*C9*12</f>
        <v>0</v>
      </c>
      <c r="E9" s="214"/>
      <c r="F9" s="79">
        <v>13</v>
      </c>
      <c r="G9" s="89">
        <f>E9*F9</f>
        <v>0</v>
      </c>
      <c r="H9" s="211"/>
      <c r="I9" s="77"/>
      <c r="J9" s="92">
        <f>H9*I9</f>
        <v>0</v>
      </c>
      <c r="K9" s="100"/>
      <c r="L9" s="62" t="s">
        <v>50</v>
      </c>
      <c r="M9" s="84"/>
      <c r="N9" s="85"/>
      <c r="O9" s="85"/>
      <c r="P9" s="229" t="s">
        <v>154</v>
      </c>
      <c r="Q9" s="230"/>
      <c r="R9" s="231"/>
      <c r="S9" s="202"/>
      <c r="T9" s="23">
        <v>90.88000000000001</v>
      </c>
      <c r="U9" s="94">
        <f>S9*T9</f>
        <v>0</v>
      </c>
    </row>
    <row r="10" spans="1:21" ht="15.75" x14ac:dyDescent="0.25">
      <c r="A10" s="159" t="s">
        <v>230</v>
      </c>
      <c r="B10" s="212"/>
      <c r="C10" s="102"/>
      <c r="D10" s="102"/>
      <c r="E10" s="215" t="s">
        <v>219</v>
      </c>
      <c r="F10" s="102"/>
      <c r="G10" s="102"/>
      <c r="H10" s="212"/>
      <c r="I10" s="102">
        <f>SUM(I9:I9)</f>
        <v>0</v>
      </c>
      <c r="J10" s="102">
        <f>D9+G9+J9</f>
        <v>0</v>
      </c>
      <c r="K10" s="100"/>
      <c r="L10" s="62" t="s">
        <v>139</v>
      </c>
      <c r="M10" s="84"/>
      <c r="N10" s="85"/>
      <c r="O10" s="85"/>
      <c r="P10" s="232"/>
      <c r="Q10" s="233"/>
      <c r="R10" s="234"/>
      <c r="S10" s="202"/>
      <c r="T10" s="23">
        <v>4</v>
      </c>
      <c r="U10" s="94">
        <f t="shared" ref="U10:U13" si="0">S10*T10</f>
        <v>0</v>
      </c>
    </row>
    <row r="11" spans="1:21" x14ac:dyDescent="0.25">
      <c r="B11" s="188"/>
      <c r="C11" s="100"/>
      <c r="D11" s="100"/>
      <c r="E11" s="188"/>
      <c r="F11" s="100"/>
      <c r="G11" s="100"/>
      <c r="H11" s="188"/>
      <c r="I11" s="100"/>
      <c r="J11" s="100"/>
      <c r="K11" s="100"/>
      <c r="L11" s="62" t="s">
        <v>140</v>
      </c>
      <c r="M11" s="84"/>
      <c r="N11" s="85"/>
      <c r="O11" s="85"/>
      <c r="P11" s="232"/>
      <c r="Q11" s="233"/>
      <c r="R11" s="234"/>
      <c r="S11" s="202"/>
      <c r="T11" s="23">
        <v>23</v>
      </c>
      <c r="U11" s="94">
        <f t="shared" si="0"/>
        <v>0</v>
      </c>
    </row>
    <row r="12" spans="1:21" ht="18.75" x14ac:dyDescent="0.3">
      <c r="A12" s="58" t="s">
        <v>126</v>
      </c>
      <c r="B12" s="191"/>
      <c r="C12" s="37"/>
      <c r="D12" s="37"/>
      <c r="E12" s="191"/>
      <c r="F12" s="37"/>
      <c r="G12" s="37"/>
      <c r="H12" s="191"/>
      <c r="I12" s="37"/>
      <c r="J12" s="111"/>
      <c r="K12" s="100"/>
      <c r="L12" s="62" t="s">
        <v>48</v>
      </c>
      <c r="M12" s="84"/>
      <c r="N12" s="85"/>
      <c r="O12" s="85"/>
      <c r="P12" s="235"/>
      <c r="Q12" s="236"/>
      <c r="R12" s="237"/>
      <c r="S12" s="202"/>
      <c r="T12" s="23">
        <v>6.88</v>
      </c>
      <c r="U12" s="94">
        <f t="shared" si="0"/>
        <v>0</v>
      </c>
    </row>
    <row r="13" spans="1:21" x14ac:dyDescent="0.25">
      <c r="A13" s="59" t="s">
        <v>16</v>
      </c>
      <c r="B13" s="211"/>
      <c r="C13" s="79">
        <v>1</v>
      </c>
      <c r="D13" s="90">
        <f>B13*C13*12</f>
        <v>0</v>
      </c>
      <c r="E13" s="211"/>
      <c r="F13" s="79">
        <v>8</v>
      </c>
      <c r="G13" s="89">
        <f>E13*F13</f>
        <v>0</v>
      </c>
      <c r="H13" s="211"/>
      <c r="I13" s="77">
        <v>19.84</v>
      </c>
      <c r="J13" s="92">
        <f>H13*I13</f>
        <v>0</v>
      </c>
      <c r="K13" s="100"/>
      <c r="L13" s="63" t="s">
        <v>37</v>
      </c>
      <c r="M13" s="84"/>
      <c r="N13" s="85"/>
      <c r="O13" s="85"/>
      <c r="P13" s="84"/>
      <c r="Q13" s="82"/>
      <c r="R13" s="84"/>
      <c r="S13" s="202"/>
      <c r="T13" s="23">
        <v>6.88</v>
      </c>
      <c r="U13" s="94">
        <f t="shared" si="0"/>
        <v>0</v>
      </c>
    </row>
    <row r="14" spans="1:21" ht="15.75" x14ac:dyDescent="0.25">
      <c r="A14" s="159" t="s">
        <v>158</v>
      </c>
      <c r="B14" s="212"/>
      <c r="C14" s="102"/>
      <c r="D14" s="102"/>
      <c r="E14" s="212"/>
      <c r="F14" s="102"/>
      <c r="G14" s="102"/>
      <c r="H14" s="212"/>
      <c r="I14" s="102">
        <f>SUM(I12:I13)</f>
        <v>19.84</v>
      </c>
      <c r="J14" s="102">
        <f>D13+G13+J13</f>
        <v>0</v>
      </c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</row>
    <row r="15" spans="1:21" x14ac:dyDescent="0.25">
      <c r="A15" s="100"/>
      <c r="B15" s="188"/>
      <c r="C15" s="100"/>
      <c r="D15" s="100"/>
      <c r="E15" s="188"/>
      <c r="F15" s="100"/>
      <c r="G15" s="100"/>
      <c r="H15" s="188"/>
      <c r="I15" s="100"/>
      <c r="K15" s="100"/>
      <c r="L15" s="100"/>
      <c r="M15" s="100"/>
      <c r="N15" s="100"/>
      <c r="O15" s="100"/>
      <c r="P15" s="99" t="s">
        <v>157</v>
      </c>
      <c r="Q15" s="100"/>
      <c r="R15" s="100"/>
      <c r="S15" s="100"/>
      <c r="T15" s="100"/>
      <c r="U15" s="100"/>
    </row>
    <row r="16" spans="1:21" ht="18.75" x14ac:dyDescent="0.3">
      <c r="A16" s="140" t="s">
        <v>127</v>
      </c>
      <c r="B16" s="213"/>
      <c r="C16" s="142"/>
      <c r="D16" s="141"/>
      <c r="E16" s="213"/>
      <c r="F16" s="142"/>
      <c r="G16" s="141"/>
      <c r="H16" s="213"/>
      <c r="I16" s="141"/>
      <c r="J16" s="143"/>
      <c r="K16" s="100"/>
      <c r="L16" s="166" t="s">
        <v>130</v>
      </c>
      <c r="M16" s="65"/>
      <c r="N16" s="65"/>
      <c r="O16" s="65"/>
      <c r="P16" s="52" t="s">
        <v>155</v>
      </c>
      <c r="Q16" s="52" t="s">
        <v>97</v>
      </c>
      <c r="R16" s="52"/>
      <c r="S16" s="52"/>
      <c r="T16" s="52"/>
      <c r="U16" s="52" t="s">
        <v>99</v>
      </c>
    </row>
    <row r="17" spans="1:21" x14ac:dyDescent="0.25">
      <c r="A17" s="60" t="s">
        <v>39</v>
      </c>
      <c r="B17" s="210"/>
      <c r="C17" s="80">
        <v>1</v>
      </c>
      <c r="D17" s="88">
        <f>B17*C17*12</f>
        <v>0</v>
      </c>
      <c r="E17" s="210"/>
      <c r="F17" s="80">
        <v>1</v>
      </c>
      <c r="G17" s="88">
        <f>E17*F17</f>
        <v>0</v>
      </c>
      <c r="H17" s="217"/>
      <c r="I17" s="25">
        <v>7.0999999999999994E-2</v>
      </c>
      <c r="J17" s="93">
        <f>H17*I17</f>
        <v>0</v>
      </c>
      <c r="K17" s="100"/>
      <c r="L17" s="167" t="s">
        <v>146</v>
      </c>
      <c r="M17" s="106"/>
      <c r="N17" s="95" t="s">
        <v>135</v>
      </c>
      <c r="O17" s="96"/>
      <c r="P17" s="202"/>
      <c r="Q17" s="82">
        <v>3</v>
      </c>
      <c r="R17" s="84"/>
      <c r="S17" s="84"/>
      <c r="T17" s="84"/>
      <c r="U17" s="55">
        <f>P17*Q17</f>
        <v>0</v>
      </c>
    </row>
    <row r="18" spans="1:21" x14ac:dyDescent="0.25">
      <c r="A18" s="60" t="s">
        <v>43</v>
      </c>
      <c r="B18" s="210"/>
      <c r="C18" s="80">
        <v>1</v>
      </c>
      <c r="D18" s="88">
        <f t="shared" ref="D18:D30" si="1">B18*C18*12</f>
        <v>0</v>
      </c>
      <c r="E18" s="210"/>
      <c r="F18" s="80">
        <v>1</v>
      </c>
      <c r="G18" s="88">
        <f t="shared" ref="G18:G30" si="2">E18*F18</f>
        <v>0</v>
      </c>
      <c r="H18" s="217"/>
      <c r="I18" s="71">
        <v>0.93700000000000006</v>
      </c>
      <c r="J18" s="93">
        <f t="shared" ref="J18:J32" si="3">H18*I18</f>
        <v>0</v>
      </c>
      <c r="K18" s="100"/>
      <c r="L18" s="109" t="s">
        <v>147</v>
      </c>
      <c r="M18" s="108"/>
      <c r="N18" s="97" t="s">
        <v>148</v>
      </c>
      <c r="O18" s="98"/>
      <c r="P18" s="202"/>
      <c r="Q18" s="82">
        <v>25</v>
      </c>
      <c r="R18" s="84"/>
      <c r="S18" s="84"/>
      <c r="T18" s="84"/>
      <c r="U18" s="55">
        <f>P18*Q18</f>
        <v>0</v>
      </c>
    </row>
    <row r="19" spans="1:21" x14ac:dyDescent="0.25">
      <c r="A19" s="60" t="s">
        <v>44</v>
      </c>
      <c r="B19" s="210"/>
      <c r="C19" s="80">
        <v>1</v>
      </c>
      <c r="D19" s="88">
        <f t="shared" si="1"/>
        <v>0</v>
      </c>
      <c r="E19" s="210"/>
      <c r="F19" s="80">
        <v>1</v>
      </c>
      <c r="G19" s="88">
        <f t="shared" si="2"/>
        <v>0</v>
      </c>
      <c r="H19" s="217"/>
      <c r="I19" s="71">
        <v>1.0649999999999999</v>
      </c>
      <c r="J19" s="93">
        <f t="shared" si="3"/>
        <v>0</v>
      </c>
      <c r="K19" s="100"/>
      <c r="L19" s="109" t="s">
        <v>125</v>
      </c>
      <c r="M19" s="108"/>
      <c r="N19" s="97" t="s">
        <v>153</v>
      </c>
      <c r="O19" s="98"/>
      <c r="P19" s="202"/>
      <c r="Q19" s="82">
        <v>3</v>
      </c>
      <c r="R19" s="84"/>
      <c r="S19" s="84"/>
      <c r="T19" s="84"/>
      <c r="U19" s="55">
        <f>P19*Q19</f>
        <v>0</v>
      </c>
    </row>
    <row r="20" spans="1:21" x14ac:dyDescent="0.25">
      <c r="A20" s="60" t="s">
        <v>40</v>
      </c>
      <c r="B20" s="210"/>
      <c r="C20" s="80">
        <v>1</v>
      </c>
      <c r="D20" s="88">
        <f t="shared" si="1"/>
        <v>0</v>
      </c>
      <c r="E20" s="210"/>
      <c r="F20" s="80">
        <v>1</v>
      </c>
      <c r="G20" s="88">
        <f t="shared" si="2"/>
        <v>0</v>
      </c>
      <c r="H20" s="217"/>
      <c r="I20" s="71">
        <v>0.14000000000000001</v>
      </c>
      <c r="J20" s="93">
        <f t="shared" si="3"/>
        <v>0</v>
      </c>
      <c r="K20" s="100"/>
      <c r="L20" s="246" t="s">
        <v>145</v>
      </c>
      <c r="M20" s="242"/>
      <c r="N20" s="97" t="s">
        <v>135</v>
      </c>
      <c r="O20" s="98"/>
      <c r="P20" s="202"/>
      <c r="Q20" s="82">
        <v>1</v>
      </c>
      <c r="R20" s="84"/>
      <c r="S20" s="84"/>
      <c r="T20" s="84"/>
      <c r="U20" s="55">
        <f>P20*Q20</f>
        <v>0</v>
      </c>
    </row>
    <row r="21" spans="1:21" x14ac:dyDescent="0.25">
      <c r="A21" s="60" t="s">
        <v>42</v>
      </c>
      <c r="B21" s="210"/>
      <c r="C21" s="80">
        <v>1</v>
      </c>
      <c r="D21" s="88">
        <f t="shared" si="1"/>
        <v>0</v>
      </c>
      <c r="E21" s="210"/>
      <c r="F21" s="80">
        <v>1</v>
      </c>
      <c r="G21" s="88">
        <f t="shared" si="2"/>
        <v>0</v>
      </c>
      <c r="H21" s="217"/>
      <c r="I21" s="25">
        <v>0.46100000000000002</v>
      </c>
      <c r="J21" s="93">
        <f t="shared" si="3"/>
        <v>0</v>
      </c>
      <c r="K21" s="100"/>
      <c r="L21" s="245" t="s">
        <v>149</v>
      </c>
      <c r="M21" s="244"/>
      <c r="N21" s="97" t="s">
        <v>148</v>
      </c>
      <c r="O21" s="98"/>
      <c r="P21" s="202"/>
      <c r="Q21" s="82">
        <v>7</v>
      </c>
      <c r="R21" s="84"/>
      <c r="S21" s="84"/>
      <c r="T21" s="84"/>
      <c r="U21" s="55">
        <f>P21*Q21</f>
        <v>0</v>
      </c>
    </row>
    <row r="22" spans="1:21" x14ac:dyDescent="0.25">
      <c r="A22" s="60" t="s">
        <v>137</v>
      </c>
      <c r="B22" s="210"/>
      <c r="C22" s="80">
        <v>6</v>
      </c>
      <c r="D22" s="88">
        <f t="shared" si="1"/>
        <v>0</v>
      </c>
      <c r="E22" s="210"/>
      <c r="F22" s="80">
        <v>14</v>
      </c>
      <c r="G22" s="88">
        <f t="shared" si="2"/>
        <v>0</v>
      </c>
      <c r="H22" s="217"/>
      <c r="I22" s="25">
        <v>3.617</v>
      </c>
      <c r="J22" s="93">
        <f t="shared" si="3"/>
        <v>0</v>
      </c>
      <c r="K22" s="100"/>
      <c r="L22" s="246" t="s">
        <v>152</v>
      </c>
      <c r="M22" s="242"/>
      <c r="N22" s="97" t="s">
        <v>151</v>
      </c>
      <c r="O22" s="98"/>
      <c r="P22" s="202"/>
      <c r="Q22" s="82">
        <v>10</v>
      </c>
      <c r="R22" s="84"/>
      <c r="S22" s="84"/>
      <c r="T22" s="84"/>
      <c r="U22" s="55">
        <f t="shared" ref="U22:U23" si="4">P22*Q22</f>
        <v>0</v>
      </c>
    </row>
    <row r="23" spans="1:21" x14ac:dyDescent="0.25">
      <c r="A23" s="60" t="s">
        <v>141</v>
      </c>
      <c r="B23" s="210"/>
      <c r="C23" s="80">
        <v>3</v>
      </c>
      <c r="D23" s="88">
        <f t="shared" si="1"/>
        <v>0</v>
      </c>
      <c r="E23" s="210"/>
      <c r="F23" s="80">
        <v>7</v>
      </c>
      <c r="G23" s="88">
        <f t="shared" si="2"/>
        <v>0</v>
      </c>
      <c r="H23" s="217"/>
      <c r="I23" s="25">
        <v>1.117</v>
      </c>
      <c r="J23" s="93">
        <f t="shared" si="3"/>
        <v>0</v>
      </c>
      <c r="K23" s="100"/>
      <c r="L23" s="168" t="s">
        <v>200</v>
      </c>
      <c r="M23" s="161"/>
      <c r="N23" s="162" t="s">
        <v>199</v>
      </c>
      <c r="O23" s="163"/>
      <c r="P23" s="202"/>
      <c r="Q23" s="82">
        <v>10</v>
      </c>
      <c r="R23" s="84"/>
      <c r="S23" s="84"/>
      <c r="T23" s="84"/>
      <c r="U23" s="55">
        <f t="shared" si="4"/>
        <v>0</v>
      </c>
    </row>
    <row r="24" spans="1:21" ht="15.75" x14ac:dyDescent="0.25">
      <c r="A24" s="60" t="s">
        <v>7</v>
      </c>
      <c r="B24" s="210"/>
      <c r="C24" s="80"/>
      <c r="D24" s="88"/>
      <c r="E24" s="210"/>
      <c r="F24" s="80"/>
      <c r="G24" s="88"/>
      <c r="H24" s="217"/>
      <c r="I24" s="25">
        <v>0.45</v>
      </c>
      <c r="J24" s="93">
        <f t="shared" si="3"/>
        <v>0</v>
      </c>
      <c r="K24" s="100"/>
      <c r="L24" s="159" t="s">
        <v>204</v>
      </c>
      <c r="M24" s="102"/>
      <c r="N24" s="102"/>
      <c r="O24" s="102"/>
      <c r="P24" s="102"/>
      <c r="Q24" s="102"/>
      <c r="R24" s="102"/>
      <c r="S24" s="102"/>
      <c r="T24" s="102">
        <f>SUM(T9:T13)</f>
        <v>131.64000000000001</v>
      </c>
      <c r="U24" s="102">
        <f>SUM(U9:U13)+SUM(U17:U23)</f>
        <v>0</v>
      </c>
    </row>
    <row r="25" spans="1:21" ht="15.75" x14ac:dyDescent="0.25">
      <c r="A25" s="60" t="s">
        <v>38</v>
      </c>
      <c r="B25" s="210"/>
      <c r="C25" s="80"/>
      <c r="D25" s="88"/>
      <c r="E25" s="210"/>
      <c r="F25" s="80"/>
      <c r="G25" s="88"/>
      <c r="H25" s="217"/>
      <c r="I25" s="71">
        <v>2.0230000000000001</v>
      </c>
      <c r="J25" s="93">
        <f t="shared" si="3"/>
        <v>0</v>
      </c>
      <c r="K25" s="100"/>
      <c r="L25" s="164"/>
      <c r="M25" s="165"/>
      <c r="N25" s="165"/>
      <c r="O25" s="165"/>
      <c r="P25" s="165"/>
      <c r="Q25" s="165"/>
      <c r="R25" s="165"/>
      <c r="S25" s="165"/>
      <c r="T25" s="165"/>
      <c r="U25" s="165"/>
    </row>
    <row r="26" spans="1:21" x14ac:dyDescent="0.25">
      <c r="A26" s="60" t="s">
        <v>46</v>
      </c>
      <c r="B26" s="210"/>
      <c r="C26" s="80"/>
      <c r="D26" s="88"/>
      <c r="E26" s="210"/>
      <c r="F26" s="80"/>
      <c r="G26" s="88"/>
      <c r="H26" s="217"/>
      <c r="I26" s="71">
        <v>0.21299999999999999</v>
      </c>
      <c r="J26" s="93">
        <f t="shared" si="3"/>
        <v>0</v>
      </c>
      <c r="K26" s="100"/>
      <c r="L26" s="100"/>
      <c r="M26" s="99" t="s">
        <v>157</v>
      </c>
      <c r="N26" s="100"/>
      <c r="O26" s="100"/>
      <c r="P26" s="99" t="s">
        <v>157</v>
      </c>
      <c r="Q26" s="100"/>
      <c r="R26" s="100"/>
      <c r="S26" s="99" t="s">
        <v>157</v>
      </c>
      <c r="T26" s="100"/>
      <c r="U26" s="100"/>
    </row>
    <row r="27" spans="1:21" ht="18.75" x14ac:dyDescent="0.3">
      <c r="A27" s="60" t="s">
        <v>185</v>
      </c>
      <c r="B27" s="210"/>
      <c r="C27" s="80"/>
      <c r="D27" s="88"/>
      <c r="E27" s="210"/>
      <c r="F27" s="80"/>
      <c r="G27" s="88"/>
      <c r="H27" s="217"/>
      <c r="I27" s="71">
        <v>0.14499999999999999</v>
      </c>
      <c r="J27" s="93">
        <f t="shared" si="3"/>
        <v>0</v>
      </c>
      <c r="K27" s="100"/>
      <c r="L27" s="156" t="s">
        <v>227</v>
      </c>
      <c r="M27" s="131"/>
      <c r="N27" s="131"/>
      <c r="O27" s="131"/>
      <c r="P27" s="131"/>
      <c r="Q27" s="131"/>
      <c r="R27" s="131"/>
      <c r="S27" s="131"/>
      <c r="T27" s="131"/>
      <c r="U27" s="158"/>
    </row>
    <row r="28" spans="1:21" x14ac:dyDescent="0.25">
      <c r="A28" s="60" t="s">
        <v>186</v>
      </c>
      <c r="B28" s="210"/>
      <c r="C28" s="80"/>
      <c r="D28" s="88"/>
      <c r="E28" s="210"/>
      <c r="F28" s="80"/>
      <c r="G28" s="88"/>
      <c r="H28" s="217"/>
      <c r="I28" s="71">
        <v>1.1000000000000001</v>
      </c>
      <c r="J28" s="93">
        <f t="shared" si="3"/>
        <v>0</v>
      </c>
      <c r="K28" s="100"/>
      <c r="L28" s="157" t="s">
        <v>181</v>
      </c>
      <c r="M28" s="205"/>
      <c r="N28" s="160">
        <v>2</v>
      </c>
      <c r="O28" s="155">
        <f>M28*N28*12</f>
        <v>0</v>
      </c>
      <c r="P28" s="205"/>
      <c r="Q28" s="160">
        <v>6</v>
      </c>
      <c r="R28" s="154">
        <f>P28*Q28</f>
        <v>0</v>
      </c>
      <c r="S28" s="205"/>
      <c r="T28" s="160"/>
      <c r="U28" s="187">
        <f>S28*T28</f>
        <v>0</v>
      </c>
    </row>
    <row r="29" spans="1:21" x14ac:dyDescent="0.25">
      <c r="A29" s="60" t="s">
        <v>187</v>
      </c>
      <c r="B29" s="210"/>
      <c r="C29" s="80">
        <v>3</v>
      </c>
      <c r="D29" s="88">
        <f t="shared" si="1"/>
        <v>0</v>
      </c>
      <c r="E29" s="210"/>
      <c r="F29" s="80">
        <v>7</v>
      </c>
      <c r="G29" s="88">
        <f t="shared" si="2"/>
        <v>0</v>
      </c>
      <c r="H29" s="217"/>
      <c r="I29" s="71">
        <v>0.51</v>
      </c>
      <c r="J29" s="93">
        <f t="shared" si="3"/>
        <v>0</v>
      </c>
      <c r="K29" s="100"/>
      <c r="L29" s="157" t="s">
        <v>182</v>
      </c>
      <c r="M29" s="205"/>
      <c r="N29" s="160">
        <v>1</v>
      </c>
      <c r="O29" s="155">
        <f>M29*N29*12</f>
        <v>0</v>
      </c>
      <c r="P29" s="205"/>
      <c r="Q29" s="160">
        <v>1</v>
      </c>
      <c r="R29" s="154">
        <f>P29*Q29</f>
        <v>0</v>
      </c>
      <c r="S29" s="205"/>
      <c r="T29" s="160"/>
      <c r="U29" s="187">
        <f>S29*T29</f>
        <v>0</v>
      </c>
    </row>
    <row r="30" spans="1:21" ht="15.75" x14ac:dyDescent="0.25">
      <c r="A30" s="60" t="s">
        <v>4</v>
      </c>
      <c r="B30" s="210"/>
      <c r="C30" s="80">
        <v>1</v>
      </c>
      <c r="D30" s="88">
        <f t="shared" si="1"/>
        <v>0</v>
      </c>
      <c r="E30" s="210"/>
      <c r="F30" s="80">
        <v>1</v>
      </c>
      <c r="G30" s="88">
        <f t="shared" si="2"/>
        <v>0</v>
      </c>
      <c r="H30" s="217"/>
      <c r="I30" s="71">
        <v>0.23</v>
      </c>
      <c r="J30" s="93">
        <f t="shared" si="3"/>
        <v>0</v>
      </c>
      <c r="K30" s="100"/>
      <c r="L30" s="159" t="s">
        <v>231</v>
      </c>
      <c r="M30" s="102"/>
      <c r="N30" s="102"/>
      <c r="O30" s="102">
        <f>SUM(O23:O29)</f>
        <v>0</v>
      </c>
      <c r="P30" s="102"/>
      <c r="Q30" s="102"/>
      <c r="R30" s="102">
        <f>SUM(R23:R29)</f>
        <v>0</v>
      </c>
      <c r="S30" s="102"/>
      <c r="T30" s="102">
        <f>T28+T29</f>
        <v>0</v>
      </c>
      <c r="U30" s="102">
        <f>SUM(U23:U29)</f>
        <v>0</v>
      </c>
    </row>
    <row r="31" spans="1:21" ht="15.75" x14ac:dyDescent="0.25">
      <c r="A31" s="60" t="s">
        <v>47</v>
      </c>
      <c r="B31" s="210"/>
      <c r="C31" s="80"/>
      <c r="D31" s="70"/>
      <c r="E31" s="210"/>
      <c r="F31" s="80"/>
      <c r="G31" s="88"/>
      <c r="H31" s="217"/>
      <c r="I31" s="25">
        <v>0.5</v>
      </c>
      <c r="J31" s="93">
        <f t="shared" si="3"/>
        <v>0</v>
      </c>
      <c r="K31" s="100"/>
      <c r="L31" s="100"/>
      <c r="M31" s="100"/>
      <c r="N31" s="100"/>
      <c r="O31" s="100"/>
      <c r="P31" s="100"/>
      <c r="Q31" s="100"/>
      <c r="R31" s="100"/>
      <c r="S31" s="100"/>
      <c r="T31" s="179" t="s">
        <v>220</v>
      </c>
      <c r="U31" s="102">
        <f>O30+R30+U30</f>
        <v>0</v>
      </c>
    </row>
    <row r="32" spans="1:21" x14ac:dyDescent="0.25">
      <c r="A32" s="169" t="s">
        <v>49</v>
      </c>
      <c r="B32" s="210"/>
      <c r="C32" s="80"/>
      <c r="D32" s="70"/>
      <c r="E32" s="216"/>
      <c r="F32" s="80"/>
      <c r="G32" s="88"/>
      <c r="H32" s="217"/>
      <c r="I32" s="25">
        <v>2.02</v>
      </c>
      <c r="J32" s="93">
        <f t="shared" si="3"/>
        <v>0</v>
      </c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</row>
    <row r="33" spans="1:21" ht="15.75" x14ac:dyDescent="0.25">
      <c r="A33" s="159" t="s">
        <v>159</v>
      </c>
      <c r="B33" s="102"/>
      <c r="C33" s="102"/>
      <c r="D33" s="102">
        <f>SUM(D27:D32)</f>
        <v>0</v>
      </c>
      <c r="E33" s="212"/>
      <c r="F33" s="102"/>
      <c r="G33" s="102">
        <f>SUM(G27:G32)</f>
        <v>0</v>
      </c>
      <c r="H33" s="102"/>
      <c r="I33" s="102">
        <f>SUM(I17:I32)</f>
        <v>14.598999999999998</v>
      </c>
      <c r="J33" s="102">
        <f>SUM(J17:J32)</f>
        <v>0</v>
      </c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</row>
    <row r="34" spans="1:21" ht="15.75" x14ac:dyDescent="0.25">
      <c r="A34" s="100"/>
      <c r="B34" s="100"/>
      <c r="C34" s="100"/>
      <c r="D34" s="100"/>
      <c r="E34" s="100"/>
      <c r="F34" s="100"/>
      <c r="G34" s="100"/>
      <c r="H34" s="100"/>
      <c r="I34" s="179" t="s">
        <v>220</v>
      </c>
      <c r="J34" s="102">
        <f>D33+G33+J33</f>
        <v>0</v>
      </c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</row>
    <row r="35" spans="1:21" x14ac:dyDescent="0.25">
      <c r="A35" s="100"/>
      <c r="B35" s="100"/>
      <c r="C35" s="100"/>
      <c r="D35" s="100"/>
      <c r="E35" s="100"/>
      <c r="F35" s="100"/>
      <c r="G35" s="100"/>
      <c r="H35" s="100"/>
      <c r="I35" s="100"/>
      <c r="J35" s="100"/>
    </row>
  </sheetData>
  <sheetProtection algorithmName="SHA-512" hashValue="DxSpHAM4yMeC5X6BWtyIaZ/whh6tKdDIt0YEUbCq1xtJFFy5PaXVRio/0/PYKISsaPMg7SwLnXUF0D6BBlYJ/g==" saltValue="OXTqqh5UikWad+JZutfsGQ==" spinCount="100000" sheet="1" objects="1" scenarios="1"/>
  <mergeCells count="8">
    <mergeCell ref="L21:M21"/>
    <mergeCell ref="L22:M22"/>
    <mergeCell ref="L20:M20"/>
    <mergeCell ref="P9:R12"/>
    <mergeCell ref="A1:G1"/>
    <mergeCell ref="A2:G2"/>
    <mergeCell ref="L1:R1"/>
    <mergeCell ref="L2:R2"/>
  </mergeCells>
  <pageMargins left="0.70866141732283472" right="0.70866141732283472" top="0.35433070866141736" bottom="0.15748031496062992" header="0.31496062992125984" footer="0.19685039370078741"/>
  <pageSetup paperSize="9" orientation="landscape" r:id="rId1"/>
  <headerFooter>
    <oddFooter>&amp;L&amp;D&amp;R&amp;P/&amp;N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0379a22-afe1-411a-b9ad-f0daf97271b2">
      <Terms xmlns="http://schemas.microsoft.com/office/infopath/2007/PartnerControls"/>
    </lcf76f155ced4ddcb4097134ff3c332f>
    <TaxCatchAll xmlns="76766230-cf50-40a7-87c4-faf1114b2d73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A7B9B40AF3EDB4BBC5F0F027ABF47CF" ma:contentTypeVersion="11" ma:contentTypeDescription="Crée un document." ma:contentTypeScope="" ma:versionID="51a97da0088da2972332c7d688dc4e5f">
  <xsd:schema xmlns:xsd="http://www.w3.org/2001/XMLSchema" xmlns:xs="http://www.w3.org/2001/XMLSchema" xmlns:p="http://schemas.microsoft.com/office/2006/metadata/properties" xmlns:ns2="c0379a22-afe1-411a-b9ad-f0daf97271b2" xmlns:ns3="76766230-cf50-40a7-87c4-faf1114b2d73" targetNamespace="http://schemas.microsoft.com/office/2006/metadata/properties" ma:root="true" ma:fieldsID="08c7e87d4b53735a07fbfec50d91a96e" ns2:_="" ns3:_="">
    <xsd:import namespace="c0379a22-afe1-411a-b9ad-f0daf97271b2"/>
    <xsd:import namespace="76766230-cf50-40a7-87c4-faf1114b2d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79a22-afe1-411a-b9ad-f0daf97271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1926dead-a5f9-41fb-9e03-665a00f69c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766230-cf50-40a7-87c4-faf1114b2d73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fb6a0447-3bba-4aae-b000-a3f0b7d6ce63}" ma:internalName="TaxCatchAll" ma:showField="CatchAllData" ma:web="76766230-cf50-40a7-87c4-faf1114b2d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87F4D9-8E4E-479C-9647-792433712C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B2CB44-AFEF-40C6-9EE6-D7A841F2513E}">
  <ds:schemaRefs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terms/"/>
    <ds:schemaRef ds:uri="76766230-cf50-40a7-87c4-faf1114b2d73"/>
    <ds:schemaRef ds:uri="http://www.w3.org/XML/1998/namespace"/>
    <ds:schemaRef ds:uri="http://schemas.microsoft.com/office/infopath/2007/PartnerControls"/>
    <ds:schemaRef ds:uri="c0379a22-afe1-411a-b9ad-f0daf97271b2"/>
  </ds:schemaRefs>
</ds:datastoreItem>
</file>

<file path=customXml/itemProps3.xml><?xml version="1.0" encoding="utf-8"?>
<ds:datastoreItem xmlns:ds="http://schemas.openxmlformats.org/officeDocument/2006/customXml" ds:itemID="{E520B2DE-30C4-4C5F-888C-2E9F024189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379a22-afe1-411a-b9ad-f0daf97271b2"/>
    <ds:schemaRef ds:uri="76766230-cf50-40a7-87c4-faf1114b2d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Annexe 2 PDC</vt:lpstr>
      <vt:lpstr>BPU PDC</vt:lpstr>
      <vt:lpstr>DQE PDC</vt:lpstr>
      <vt:lpstr>Annexe 2 CCI</vt:lpstr>
      <vt:lpstr>BPU CCI</vt:lpstr>
      <vt:lpstr>DQE CCI</vt:lpstr>
      <vt:lpstr>'Annexe 2 CCI'!Zone_d_impression</vt:lpstr>
      <vt:lpstr>'Annexe 2 PDC'!Zone_d_impression</vt:lpstr>
      <vt:lpstr>'BPU CCI'!Zone_d_impression</vt:lpstr>
      <vt:lpstr>'BPU PDC'!Zone_d_impression</vt:lpstr>
      <vt:lpstr>'DQE CCI'!Zone_d_impression</vt:lpstr>
      <vt:lpstr>'DQE PDC'!Zone_d_impression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MAZERES Aude-Marie</dc:creator>
  <cp:lastModifiedBy>MAZERES Aude-Marie</cp:lastModifiedBy>
  <cp:lastPrinted>2025-10-09T10:29:53Z</cp:lastPrinted>
  <dcterms:created xsi:type="dcterms:W3CDTF">2025-07-23T13:01:00Z</dcterms:created>
  <dcterms:modified xsi:type="dcterms:W3CDTF">2025-10-09T10:31:06Z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0x010100EA7B9B40AF3EDB4BBC5F0F027ABF47CF</vt:lpwstr>
  </property>
</Properties>
</file>